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2" activeTab="2"/>
  </bookViews>
  <sheets>
    <sheet name="Ecopack " sheetId="1" state="hidden" r:id="rId1"/>
    <sheet name="Лист1" sheetId="2" state="hidden" r:id="rId2"/>
    <sheet name="Контейнеры PolyBox" sheetId="3" r:id="rId3"/>
  </sheets>
  <definedNames/>
  <calcPr fullCalcOnLoad="1"/>
</workbook>
</file>

<file path=xl/sharedStrings.xml><?xml version="1.0" encoding="utf-8"?>
<sst xmlns="http://schemas.openxmlformats.org/spreadsheetml/2006/main" count="228" uniqueCount="129">
  <si>
    <t>ООО "Профи-тара"</t>
  </si>
  <si>
    <t>ПЛАСТИКОВАЯ И МЕТАЛЛИЧЕСКАЯ ТАРА</t>
  </si>
  <si>
    <t>141070 , Московская область, г. Королев, ул. Советская д. 39 в</t>
  </si>
  <si>
    <t>тел: (495)  (многоканальный); факс: (495)</t>
  </si>
  <si>
    <t xml:space="preserve">www.profi-tara.ru    info@profi-tara.ru    </t>
  </si>
  <si>
    <t>Полимерный контейнер</t>
  </si>
  <si>
    <t>Наименование</t>
  </si>
  <si>
    <t xml:space="preserve">Комплектующие </t>
  </si>
  <si>
    <t>Размеры (мм)</t>
  </si>
  <si>
    <t>Стандартный цвет</t>
  </si>
  <si>
    <t>Вес (кг)</t>
  </si>
  <si>
    <t>Упаковка на паллете (шт)</t>
  </si>
  <si>
    <t>Кол-во в еврофуре (шт)</t>
  </si>
  <si>
    <t>Склад в г.Нижнекамск</t>
  </si>
  <si>
    <t>Склад в г.Москва</t>
  </si>
  <si>
    <t>Розница</t>
  </si>
  <si>
    <t>Оптовая (от еврофуры)</t>
  </si>
  <si>
    <t>Дистрибьютор</t>
  </si>
  <si>
    <t>(руб.) вкл.НДС</t>
  </si>
  <si>
    <t xml:space="preserve">Контейнер Ecopack  </t>
  </si>
  <si>
    <t>800x600X750</t>
  </si>
  <si>
    <t>800x600x990</t>
  </si>
  <si>
    <t>1200*800*750</t>
  </si>
  <si>
    <t>1200*800*990</t>
  </si>
  <si>
    <t>1200*1000*750</t>
  </si>
  <si>
    <t>1200*1000*990</t>
  </si>
  <si>
    <t>Российское</t>
  </si>
  <si>
    <t>Импортное</t>
  </si>
  <si>
    <t>За кг стенки</t>
  </si>
  <si>
    <t>За кг листа</t>
  </si>
  <si>
    <t>Стенка полимерного контейнера из листа Бабл Гард</t>
  </si>
  <si>
    <t>Вес</t>
  </si>
  <si>
    <t>Плотность</t>
  </si>
  <si>
    <t>Стенка полимерного контейнера</t>
  </si>
  <si>
    <t>Прайс  (EXW; руб., без НДС)</t>
  </si>
  <si>
    <t>УТВЕРЖДАЮ</t>
  </si>
  <si>
    <t>Полимерный разборный контейнер Polybox®</t>
  </si>
  <si>
    <t>Генеральный директор</t>
  </si>
  <si>
    <t>Версия:09.01.2019г.</t>
  </si>
  <si>
    <t>ООО "Ай-Пласт"</t>
  </si>
  <si>
    <t xml:space="preserve">____________________ Жуков М.С. </t>
  </si>
  <si>
    <t>"_____" _____________</t>
  </si>
  <si>
    <t>Склад Нижнекамск</t>
  </si>
  <si>
    <t>Склад Ставрово</t>
  </si>
  <si>
    <t>Склад Азов</t>
  </si>
  <si>
    <t>Рекомендуемая розничная цена</t>
  </si>
  <si>
    <t>Опт (от еврофуры)</t>
  </si>
  <si>
    <t>Дистрибьютор 2</t>
  </si>
  <si>
    <t>Дистрибьютор 1</t>
  </si>
  <si>
    <t>Цена от Фуры</t>
  </si>
  <si>
    <t>Цена от пол-фуры</t>
  </si>
  <si>
    <t>Руб., без НДС</t>
  </si>
  <si>
    <t>Полимерный разборный контейнер  Polybox®</t>
  </si>
  <si>
    <t>Контейнер полимерный Н745</t>
  </si>
  <si>
    <t xml:space="preserve">Стенка Н745 мм.                            </t>
  </si>
  <si>
    <t>1200*800*900</t>
  </si>
  <si>
    <t xml:space="preserve">Серый </t>
  </si>
  <si>
    <t>Стенка - 70 шт.</t>
  </si>
  <si>
    <t xml:space="preserve">Поддон полимерный </t>
  </si>
  <si>
    <t>Поддон - 15 шт.</t>
  </si>
  <si>
    <t xml:space="preserve">Крышка </t>
  </si>
  <si>
    <t>Крышка - 40 шт.</t>
  </si>
  <si>
    <t>Комлектующие для контейнера Polybox®</t>
  </si>
  <si>
    <t>Полимерный поддон на полозьях для PolyBox</t>
  </si>
  <si>
    <t>02.106.91</t>
  </si>
  <si>
    <t>1200*800*160</t>
  </si>
  <si>
    <t>Серый</t>
  </si>
  <si>
    <t>15 шт.</t>
  </si>
  <si>
    <t xml:space="preserve">Днище </t>
  </si>
  <si>
    <t>04.001</t>
  </si>
  <si>
    <t>1200*800</t>
  </si>
  <si>
    <t>50 шт.</t>
  </si>
  <si>
    <t>05.011/05.012/05.013/05.014</t>
  </si>
  <si>
    <t xml:space="preserve"> 40 шт.</t>
  </si>
  <si>
    <t>Стенка, высота H745 (СПП)</t>
  </si>
  <si>
    <t>03.01.745.91</t>
  </si>
  <si>
    <t xml:space="preserve"> H 745мм, 1190мм х 790мм  </t>
  </si>
  <si>
    <t>70 шт.</t>
  </si>
  <si>
    <t>Стенка, высота H745 (BubbleGuard)</t>
  </si>
  <si>
    <t>03.03.745.91</t>
  </si>
  <si>
    <t xml:space="preserve"> H 745мм, 1190мм х 790мм </t>
  </si>
  <si>
    <t>Стенка, высота Н700 (СПП) / под заказ</t>
  </si>
  <si>
    <t>03.01.700.91</t>
  </si>
  <si>
    <t xml:space="preserve"> H 700мм, 1190мм х 790мм  </t>
  </si>
  <si>
    <t xml:space="preserve"> 70 шт.</t>
  </si>
  <si>
    <t>Стенка, высота Н700 (BubbleGuard) / под заказ</t>
  </si>
  <si>
    <t>03.03.700.91</t>
  </si>
  <si>
    <t>Стенка М -сложение, высота Н700 / под заказ</t>
  </si>
  <si>
    <t>03.03.700.91 М</t>
  </si>
  <si>
    <t xml:space="preserve"> H 700мм, 1190мм х 790мм </t>
  </si>
  <si>
    <t>35 шт.</t>
  </si>
  <si>
    <t>Стенка, высота Н1000 (СПП) / под заказ</t>
  </si>
  <si>
    <t>03.01.1000.91</t>
  </si>
  <si>
    <t xml:space="preserve"> H1000мм, 1190мм х 790мм </t>
  </si>
  <si>
    <t>Стенка, высота Н1000 (BubbleGuard) / под заказ</t>
  </si>
  <si>
    <t>03.03.1000.91</t>
  </si>
  <si>
    <t>Изготовление клапана для стенки Polybox</t>
  </si>
  <si>
    <r>
      <rPr>
        <b/>
        <sz val="12"/>
        <color indexed="9"/>
        <rFont val="Calibri"/>
        <family val="2"/>
      </rPr>
      <t>Комплектующие для контейнера Polybox</t>
    </r>
    <r>
      <rPr>
        <b/>
        <sz val="12"/>
        <color indexed="9"/>
        <rFont val="Arial Cyr"/>
        <family val="2"/>
      </rPr>
      <t>®</t>
    </r>
    <r>
      <rPr>
        <b/>
        <sz val="12"/>
        <color indexed="9"/>
        <rFont val="Calibri"/>
        <family val="2"/>
      </rPr>
      <t xml:space="preserve"> (под заказ)</t>
    </r>
  </si>
  <si>
    <t>Артикул</t>
  </si>
  <si>
    <t>Склад Нижнекамск/Ставрово</t>
  </si>
  <si>
    <t xml:space="preserve">Склад </t>
  </si>
  <si>
    <t xml:space="preserve">Руб., без НДС </t>
  </si>
  <si>
    <t>Стенка полимерного контейнера Н 350</t>
  </si>
  <si>
    <t>03.01.350/03.03.350</t>
  </si>
  <si>
    <t xml:space="preserve"> H 350мм, 1200мм х 800мм </t>
  </si>
  <si>
    <t>140 шт.</t>
  </si>
  <si>
    <t>Цена по запросу</t>
  </si>
  <si>
    <t>Стенка полимерного контейнера Н 400</t>
  </si>
  <si>
    <t>03.01.400/03.03.400</t>
  </si>
  <si>
    <t xml:space="preserve"> H 400мм, 1200мм х 800мм </t>
  </si>
  <si>
    <t xml:space="preserve"> 140 шт.</t>
  </si>
  <si>
    <t>Стенка полимерного контейнера Н 500</t>
  </si>
  <si>
    <t>03.01.500/03.03.500</t>
  </si>
  <si>
    <t xml:space="preserve"> H 500мм, 1200мм х 800мм </t>
  </si>
  <si>
    <t>Стенка полимерного контейнера Н 600</t>
  </si>
  <si>
    <t>03.01.600/03.03.600</t>
  </si>
  <si>
    <t xml:space="preserve"> H 600мм, 1200мм х 800мм </t>
  </si>
  <si>
    <t>Стенка полимерного контейнера Н 800</t>
  </si>
  <si>
    <t>03.01.800/03.03.800</t>
  </si>
  <si>
    <t xml:space="preserve"> H 800мм, 1200мм х 800мм </t>
  </si>
  <si>
    <t>Стенка полимерного контейнера Н 900</t>
  </si>
  <si>
    <t>03.01.900/03.03.900</t>
  </si>
  <si>
    <t xml:space="preserve"> H 900мм, 1200мм х 800мм </t>
  </si>
  <si>
    <t>Стенка полимерного контейнера Н 1100</t>
  </si>
  <si>
    <t>03.01.1100/03.03.1100</t>
  </si>
  <si>
    <t xml:space="preserve"> H 1100мм, 1200мм х 800мм </t>
  </si>
  <si>
    <t>Стенка полимерного контейнера Н 1200</t>
  </si>
  <si>
    <t>03.01.1200/03.03.1200</t>
  </si>
  <si>
    <t xml:space="preserve"> H 1200мм, 1200мм х 800мм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</si>
</sst>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0.00"/>
    <numFmt numFmtId="167" formatCode="0"/>
    <numFmt numFmtId="168" formatCode="0.000"/>
    <numFmt numFmtId="169" formatCode="#,##0"/>
    <numFmt numFmtId="170" formatCode="#,##0.0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indexed="8"/>
      <name val="Arial Cyr"/>
      <family val="2"/>
    </font>
    <font>
      <b/>
      <sz val="10"/>
      <color indexed="10"/>
      <name val="Arial Cyr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9"/>
      <name val="Arial"/>
      <family val="2"/>
    </font>
    <font>
      <sz val="12"/>
      <name val="Arial"/>
      <family val="2"/>
    </font>
    <font>
      <sz val="12"/>
      <name val="Arial Cyr"/>
      <family val="2"/>
    </font>
    <font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9"/>
      <name val="Arial Cyr"/>
      <family val="2"/>
    </font>
    <font>
      <sz val="9"/>
      <name val="Calibri"/>
      <family val="2"/>
    </font>
    <font>
      <b/>
      <sz val="1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6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8"/>
      </bottom>
    </border>
    <border>
      <left style="medium"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63"/>
      </left>
      <right style="thin">
        <color indexed="8"/>
      </right>
      <top style="thin">
        <color indexed="8"/>
      </top>
      <bottom style="medium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3" fillId="0" borderId="0">
      <alignment horizontal="left"/>
      <protection/>
    </xf>
    <xf numFmtId="165" fontId="0" fillId="0" borderId="0" applyFill="0" applyBorder="0" applyAlignment="0" applyProtection="0"/>
  </cellStyleXfs>
  <cellXfs count="221">
    <xf numFmtId="164" fontId="0" fillId="0" borderId="0" xfId="0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2" borderId="0" xfId="0" applyFont="1" applyFill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4" fontId="10" fillId="0" borderId="1" xfId="0" applyFont="1" applyBorder="1" applyAlignment="1" applyProtection="1">
      <alignment horizontal="center" vertical="center" wrapText="1" shrinkToFit="1"/>
      <protection/>
    </xf>
    <xf numFmtId="164" fontId="10" fillId="0" borderId="2" xfId="0" applyFont="1" applyBorder="1" applyAlignment="1" applyProtection="1">
      <alignment horizontal="center" vertical="center" wrapText="1"/>
      <protection/>
    </xf>
    <xf numFmtId="164" fontId="10" fillId="0" borderId="2" xfId="0" applyFont="1" applyBorder="1" applyAlignment="1" applyProtection="1">
      <alignment horizontal="center" vertical="center" wrapText="1" shrinkToFit="1"/>
      <protection/>
    </xf>
    <xf numFmtId="166" fontId="10" fillId="0" borderId="2" xfId="0" applyNumberFormat="1" applyFont="1" applyBorder="1" applyAlignment="1" applyProtection="1">
      <alignment horizontal="center" vertical="center" wrapText="1" shrinkToFit="1"/>
      <protection/>
    </xf>
    <xf numFmtId="164" fontId="10" fillId="0" borderId="2" xfId="0" applyNumberFormat="1" applyFont="1" applyBorder="1" applyAlignment="1" applyProtection="1">
      <alignment horizontal="center" vertical="center" wrapText="1"/>
      <protection/>
    </xf>
    <xf numFmtId="164" fontId="10" fillId="0" borderId="3" xfId="0" applyFont="1" applyBorder="1" applyAlignment="1" applyProtection="1">
      <alignment horizontal="center" vertical="center" wrapText="1"/>
      <protection/>
    </xf>
    <xf numFmtId="164" fontId="11" fillId="0" borderId="4" xfId="0" applyFont="1" applyBorder="1" applyAlignment="1" applyProtection="1">
      <alignment horizontal="center"/>
      <protection/>
    </xf>
    <xf numFmtId="164" fontId="10" fillId="3" borderId="5" xfId="0" applyFont="1" applyFill="1" applyBorder="1" applyAlignment="1" applyProtection="1">
      <alignment horizontal="center" vertical="center" wrapText="1"/>
      <protection/>
    </xf>
    <xf numFmtId="164" fontId="10" fillId="4" borderId="6" xfId="0" applyFont="1" applyFill="1" applyBorder="1" applyAlignment="1" applyProtection="1">
      <alignment horizontal="center" vertical="center" wrapText="1"/>
      <protection/>
    </xf>
    <xf numFmtId="164" fontId="10" fillId="5" borderId="7" xfId="0" applyFont="1" applyFill="1" applyBorder="1" applyAlignment="1" applyProtection="1">
      <alignment horizontal="center" vertical="center" wrapText="1"/>
      <protection/>
    </xf>
    <xf numFmtId="164" fontId="10" fillId="3" borderId="8" xfId="0" applyFont="1" applyFill="1" applyBorder="1" applyAlignment="1" applyProtection="1">
      <alignment horizontal="center" vertical="center" wrapText="1"/>
      <protection/>
    </xf>
    <xf numFmtId="164" fontId="10" fillId="5" borderId="9" xfId="0" applyFont="1" applyFill="1" applyBorder="1" applyAlignment="1" applyProtection="1">
      <alignment horizontal="center" vertical="center" wrapText="1"/>
      <protection/>
    </xf>
    <xf numFmtId="164" fontId="10" fillId="6" borderId="10" xfId="0" applyFont="1" applyFill="1" applyBorder="1" applyAlignment="1" applyProtection="1">
      <alignment horizontal="center" vertical="center" wrapText="1"/>
      <protection/>
    </xf>
    <xf numFmtId="164" fontId="10" fillId="6" borderId="11" xfId="0" applyFont="1" applyFill="1" applyBorder="1" applyAlignment="1" applyProtection="1">
      <alignment horizontal="center" vertical="center" wrapText="1"/>
      <protection/>
    </xf>
    <xf numFmtId="167" fontId="1" fillId="0" borderId="1" xfId="0" applyNumberFormat="1" applyFont="1" applyBorder="1" applyAlignment="1" applyProtection="1">
      <alignment horizontal="center" vertical="center" wrapText="1"/>
      <protection/>
    </xf>
    <xf numFmtId="167" fontId="3" fillId="0" borderId="12" xfId="22" applyNumberFormat="1" applyFont="1" applyFill="1" applyBorder="1" applyAlignment="1" applyProtection="1">
      <alignment vertical="center" wrapText="1"/>
      <protection/>
    </xf>
    <xf numFmtId="167" fontId="1" fillId="0" borderId="2" xfId="0" applyNumberFormat="1" applyFont="1" applyBorder="1" applyAlignment="1" applyProtection="1">
      <alignment horizontal="center" vertical="center" wrapText="1"/>
      <protection/>
    </xf>
    <xf numFmtId="166" fontId="1" fillId="0" borderId="2" xfId="0" applyNumberFormat="1" applyFont="1" applyBorder="1" applyAlignment="1" applyProtection="1">
      <alignment horizontal="center" vertical="center" wrapText="1"/>
      <protection/>
    </xf>
    <xf numFmtId="167" fontId="12" fillId="0" borderId="12" xfId="22" applyNumberFormat="1" applyFont="1" applyFill="1" applyBorder="1" applyAlignment="1" applyProtection="1">
      <alignment horizontal="center" vertical="center" wrapText="1"/>
      <protection/>
    </xf>
    <xf numFmtId="167" fontId="1" fillId="0" borderId="13" xfId="0" applyNumberFormat="1" applyFont="1" applyBorder="1" applyAlignment="1" applyProtection="1">
      <alignment horizontal="center" vertical="center" wrapText="1"/>
      <protection/>
    </xf>
    <xf numFmtId="167" fontId="1" fillId="3" borderId="2" xfId="0" applyNumberFormat="1" applyFont="1" applyFill="1" applyBorder="1" applyAlignment="1" applyProtection="1">
      <alignment horizontal="center" vertical="center" wrapText="1"/>
      <protection/>
    </xf>
    <xf numFmtId="167" fontId="1" fillId="4" borderId="2" xfId="0" applyNumberFormat="1" applyFont="1" applyFill="1" applyBorder="1" applyAlignment="1" applyProtection="1">
      <alignment horizontal="center" vertical="center" wrapText="1"/>
      <protection/>
    </xf>
    <xf numFmtId="167" fontId="1" fillId="5" borderId="13" xfId="0" applyNumberFormat="1" applyFont="1" applyFill="1" applyBorder="1" applyAlignment="1" applyProtection="1">
      <alignment horizontal="center" vertical="center" wrapText="1"/>
      <protection/>
    </xf>
    <xf numFmtId="167" fontId="1" fillId="3" borderId="1" xfId="0" applyNumberFormat="1" applyFont="1" applyFill="1" applyBorder="1" applyAlignment="1" applyProtection="1">
      <alignment horizontal="center" vertical="center" wrapText="1"/>
      <protection/>
    </xf>
    <xf numFmtId="167" fontId="1" fillId="5" borderId="3" xfId="0" applyNumberFormat="1" applyFont="1" applyFill="1" applyBorder="1" applyAlignment="1" applyProtection="1">
      <alignment horizontal="center" vertical="center" wrapText="1"/>
      <protection/>
    </xf>
    <xf numFmtId="167" fontId="3" fillId="0" borderId="0" xfId="22" applyNumberFormat="1" applyFont="1" applyFill="1" applyBorder="1" applyAlignment="1" applyProtection="1">
      <alignment vertical="center" wrapText="1"/>
      <protection/>
    </xf>
    <xf numFmtId="167" fontId="12" fillId="0" borderId="0" xfId="22" applyNumberFormat="1" applyFont="1" applyFill="1" applyBorder="1" applyAlignment="1" applyProtection="1">
      <alignment horizontal="center" vertical="center" wrapText="1"/>
      <protection/>
    </xf>
    <xf numFmtId="167" fontId="3" fillId="0" borderId="14" xfId="22" applyNumberFormat="1" applyFont="1" applyFill="1" applyBorder="1" applyAlignment="1" applyProtection="1">
      <alignment vertical="center" wrapText="1"/>
      <protection/>
    </xf>
    <xf numFmtId="167" fontId="12" fillId="0" borderId="14" xfId="22" applyNumberFormat="1" applyFont="1" applyFill="1" applyBorder="1" applyAlignment="1" applyProtection="1">
      <alignment horizontal="center" vertical="center" wrapText="1"/>
      <protection/>
    </xf>
    <xf numFmtId="167" fontId="12" fillId="0" borderId="13" xfId="22" applyNumberFormat="1" applyFont="1" applyFill="1" applyBorder="1" applyAlignment="1" applyProtection="1">
      <alignment horizontal="center" vertical="center" wrapText="1"/>
      <protection/>
    </xf>
    <xf numFmtId="167" fontId="1" fillId="0" borderId="1" xfId="0" applyNumberFormat="1" applyFont="1" applyBorder="1" applyAlignment="1" applyProtection="1">
      <alignment horizontal="center" vertical="center" wrapText="1" shrinkToFit="1"/>
      <protection/>
    </xf>
    <xf numFmtId="167" fontId="12" fillId="3" borderId="2" xfId="22" applyNumberFormat="1" applyFont="1" applyFill="1" applyBorder="1" applyAlignment="1" applyProtection="1">
      <alignment horizontal="center" vertical="center" wrapText="1"/>
      <protection/>
    </xf>
    <xf numFmtId="167" fontId="12" fillId="4" borderId="2" xfId="22" applyNumberFormat="1" applyFont="1" applyFill="1" applyBorder="1" applyAlignment="1" applyProtection="1">
      <alignment horizontal="center" vertical="center" wrapText="1"/>
      <protection/>
    </xf>
    <xf numFmtId="167" fontId="12" fillId="5" borderId="13" xfId="22" applyNumberFormat="1" applyFont="1" applyFill="1" applyBorder="1" applyAlignment="1" applyProtection="1">
      <alignment horizontal="center" vertical="center" wrapText="1"/>
      <protection/>
    </xf>
    <xf numFmtId="167" fontId="12" fillId="3" borderId="1" xfId="22" applyNumberFormat="1" applyFont="1" applyFill="1" applyBorder="1" applyAlignment="1" applyProtection="1">
      <alignment horizontal="center" vertical="center" wrapText="1"/>
      <protection/>
    </xf>
    <xf numFmtId="167" fontId="12" fillId="5" borderId="3" xfId="22" applyNumberFormat="1" applyFont="1" applyFill="1" applyBorder="1" applyAlignment="1" applyProtection="1">
      <alignment horizontal="center" vertical="center" wrapText="1"/>
      <protection/>
    </xf>
    <xf numFmtId="167" fontId="1" fillId="0" borderId="2" xfId="0" applyNumberFormat="1" applyFont="1" applyBorder="1" applyAlignment="1" applyProtection="1">
      <alignment horizontal="center" vertical="center" wrapText="1" shrinkToFit="1"/>
      <protection/>
    </xf>
    <xf numFmtId="164" fontId="8" fillId="2" borderId="15" xfId="0" applyFont="1" applyFill="1" applyBorder="1" applyAlignment="1" applyProtection="1">
      <alignment/>
      <protection/>
    </xf>
    <xf numFmtId="164" fontId="8" fillId="2" borderId="16" xfId="0" applyFont="1" applyFill="1" applyBorder="1" applyAlignment="1" applyProtection="1">
      <alignment/>
      <protection/>
    </xf>
    <xf numFmtId="166" fontId="0" fillId="0" borderId="12" xfId="0" applyNumberFormat="1" applyFill="1" applyBorder="1" applyAlignment="1" applyProtection="1">
      <alignment/>
      <protection/>
    </xf>
    <xf numFmtId="164" fontId="8" fillId="0" borderId="17" xfId="0" applyFont="1" applyFill="1" applyBorder="1" applyAlignment="1" applyProtection="1">
      <alignment/>
      <protection/>
    </xf>
    <xf numFmtId="164" fontId="8" fillId="0" borderId="18" xfId="0" applyFont="1" applyFill="1" applyBorder="1" applyAlignment="1" applyProtection="1">
      <alignment/>
      <protection/>
    </xf>
    <xf numFmtId="166" fontId="11" fillId="0" borderId="18" xfId="0" applyNumberFormat="1" applyFont="1" applyFill="1" applyBorder="1" applyAlignment="1" applyProtection="1">
      <alignment horizontal="center"/>
      <protection/>
    </xf>
    <xf numFmtId="166" fontId="11" fillId="0" borderId="19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 applyProtection="1">
      <alignment/>
      <protection/>
    </xf>
    <xf numFmtId="167" fontId="13" fillId="0" borderId="20" xfId="22" applyNumberFormat="1" applyFont="1" applyFill="1" applyBorder="1" applyAlignment="1">
      <alignment horizontal="center" vertical="center" wrapText="1"/>
      <protection/>
    </xf>
    <xf numFmtId="167" fontId="14" fillId="0" borderId="21" xfId="0" applyNumberFormat="1" applyFont="1" applyBorder="1" applyAlignment="1">
      <alignment horizontal="center" vertical="center" wrapText="1"/>
    </xf>
    <xf numFmtId="168" fontId="13" fillId="0" borderId="21" xfId="22" applyNumberFormat="1" applyFont="1" applyFill="1" applyBorder="1" applyAlignment="1" applyProtection="1">
      <alignment horizontal="center" vertical="center" wrapText="1"/>
      <protection/>
    </xf>
    <xf numFmtId="164" fontId="0" fillId="0" borderId="22" xfId="0" applyBorder="1" applyAlignment="1" applyProtection="1">
      <alignment/>
      <protection/>
    </xf>
    <xf numFmtId="164" fontId="0" fillId="0" borderId="22" xfId="0" applyFill="1" applyBorder="1" applyAlignment="1" applyProtection="1">
      <alignment/>
      <protection/>
    </xf>
    <xf numFmtId="164" fontId="11" fillId="0" borderId="22" xfId="0" applyFont="1" applyBorder="1" applyAlignment="1" applyProtection="1">
      <alignment/>
      <protection/>
    </xf>
    <xf numFmtId="167" fontId="14" fillId="0" borderId="20" xfId="0" applyNumberFormat="1" applyFont="1" applyFill="1" applyBorder="1" applyAlignment="1">
      <alignment horizontal="center" vertical="center" wrapText="1"/>
    </xf>
    <xf numFmtId="164" fontId="0" fillId="0" borderId="22" xfId="0" applyFont="1" applyBorder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167" fontId="14" fillId="0" borderId="8" xfId="0" applyNumberFormat="1" applyFont="1" applyFill="1" applyBorder="1" applyAlignment="1">
      <alignment horizontal="center" vertical="center" wrapText="1"/>
    </xf>
    <xf numFmtId="167" fontId="14" fillId="0" borderId="23" xfId="0" applyNumberFormat="1" applyFont="1" applyBorder="1" applyAlignment="1">
      <alignment horizontal="center" vertical="center" wrapText="1"/>
    </xf>
    <xf numFmtId="168" fontId="13" fillId="0" borderId="23" xfId="22" applyNumberFormat="1" applyFont="1" applyFill="1" applyBorder="1" applyAlignment="1" applyProtection="1">
      <alignment horizontal="center" vertical="center" wrapText="1"/>
      <protection/>
    </xf>
    <xf numFmtId="164" fontId="0" fillId="0" borderId="9" xfId="0" applyBorder="1" applyAlignment="1" applyProtection="1">
      <alignment/>
      <protection/>
    </xf>
    <xf numFmtId="164" fontId="15" fillId="0" borderId="0" xfId="0" applyFont="1" applyAlignment="1">
      <alignment/>
    </xf>
    <xf numFmtId="164" fontId="15" fillId="0" borderId="0" xfId="0" applyFont="1" applyAlignment="1" applyProtection="1">
      <alignment/>
      <protection/>
    </xf>
    <xf numFmtId="166" fontId="15" fillId="0" borderId="0" xfId="0" applyNumberFormat="1" applyFont="1" applyAlignment="1" applyProtection="1">
      <alignment/>
      <protection/>
    </xf>
    <xf numFmtId="164" fontId="16" fillId="0" borderId="0" xfId="0" applyFont="1" applyAlignment="1" applyProtection="1">
      <alignment/>
      <protection/>
    </xf>
    <xf numFmtId="166" fontId="15" fillId="0" borderId="0" xfId="0" applyNumberFormat="1" applyFont="1" applyAlignment="1" applyProtection="1">
      <alignment/>
      <protection/>
    </xf>
    <xf numFmtId="164" fontId="17" fillId="0" borderId="0" xfId="0" applyFont="1" applyAlignment="1">
      <alignment/>
    </xf>
    <xf numFmtId="164" fontId="18" fillId="7" borderId="0" xfId="0" applyFont="1" applyFill="1" applyBorder="1" applyAlignment="1">
      <alignment horizontal="left"/>
    </xf>
    <xf numFmtId="165" fontId="15" fillId="0" borderId="0" xfId="0" applyNumberFormat="1" applyFont="1" applyAlignment="1">
      <alignment/>
    </xf>
    <xf numFmtId="164" fontId="15" fillId="0" borderId="0" xfId="0" applyFont="1" applyFill="1" applyAlignment="1">
      <alignment/>
    </xf>
    <xf numFmtId="164" fontId="15" fillId="0" borderId="0" xfId="0" applyFont="1" applyFill="1" applyAlignment="1" applyProtection="1">
      <alignment/>
      <protection/>
    </xf>
    <xf numFmtId="164" fontId="19" fillId="0" borderId="1" xfId="0" applyFont="1" applyBorder="1" applyAlignment="1" applyProtection="1">
      <alignment horizontal="center" vertical="center" wrapText="1" shrinkToFit="1"/>
      <protection/>
    </xf>
    <xf numFmtId="164" fontId="19" fillId="0" borderId="2" xfId="0" applyFont="1" applyBorder="1" applyAlignment="1" applyProtection="1">
      <alignment horizontal="center" vertical="center" wrapText="1"/>
      <protection/>
    </xf>
    <xf numFmtId="164" fontId="19" fillId="0" borderId="2" xfId="0" applyFont="1" applyBorder="1" applyAlignment="1" applyProtection="1">
      <alignment horizontal="center" vertical="center" wrapText="1" shrinkToFit="1"/>
      <protection/>
    </xf>
    <xf numFmtId="166" fontId="19" fillId="0" borderId="2" xfId="0" applyNumberFormat="1" applyFont="1" applyBorder="1" applyAlignment="1" applyProtection="1">
      <alignment horizontal="center" vertical="center" wrapText="1" shrinkToFit="1"/>
      <protection/>
    </xf>
    <xf numFmtId="164" fontId="19" fillId="0" borderId="2" xfId="0" applyNumberFormat="1" applyFont="1" applyBorder="1" applyAlignment="1" applyProtection="1">
      <alignment horizontal="center" vertical="center" wrapText="1"/>
      <protection/>
    </xf>
    <xf numFmtId="164" fontId="19" fillId="0" borderId="13" xfId="0" applyFont="1" applyBorder="1" applyAlignment="1" applyProtection="1">
      <alignment horizontal="center" vertical="center" wrapText="1"/>
      <protection/>
    </xf>
    <xf numFmtId="164" fontId="19" fillId="0" borderId="24" xfId="0" applyFont="1" applyBorder="1" applyAlignment="1" applyProtection="1">
      <alignment horizontal="center"/>
      <protection/>
    </xf>
    <xf numFmtId="164" fontId="19" fillId="8" borderId="25" xfId="0" applyFont="1" applyFill="1" applyBorder="1" applyAlignment="1" applyProtection="1">
      <alignment horizontal="center" vertical="center" wrapText="1"/>
      <protection/>
    </xf>
    <xf numFmtId="164" fontId="19" fillId="4" borderId="26" xfId="0" applyFont="1" applyFill="1" applyBorder="1" applyAlignment="1" applyProtection="1">
      <alignment horizontal="center" vertical="center" wrapText="1"/>
      <protection/>
    </xf>
    <xf numFmtId="164" fontId="19" fillId="5" borderId="26" xfId="0" applyFont="1" applyFill="1" applyBorder="1" applyAlignment="1" applyProtection="1">
      <alignment horizontal="center" vertical="center" wrapText="1"/>
      <protection/>
    </xf>
    <xf numFmtId="164" fontId="19" fillId="9" borderId="27" xfId="0" applyFont="1" applyFill="1" applyBorder="1" applyAlignment="1" applyProtection="1">
      <alignment horizontal="center" vertical="center" wrapText="1"/>
      <protection/>
    </xf>
    <xf numFmtId="164" fontId="19" fillId="10" borderId="0" xfId="0" applyFont="1" applyFill="1" applyAlignment="1" applyProtection="1">
      <alignment vertical="center"/>
      <protection/>
    </xf>
    <xf numFmtId="164" fontId="19" fillId="11" borderId="25" xfId="0" applyFont="1" applyFill="1" applyBorder="1" applyAlignment="1" applyProtection="1">
      <alignment horizontal="center" vertical="center" wrapText="1"/>
      <protection/>
    </xf>
    <xf numFmtId="164" fontId="15" fillId="0" borderId="0" xfId="0" applyFont="1" applyAlignment="1">
      <alignment horizontal="center"/>
    </xf>
    <xf numFmtId="164" fontId="19" fillId="0" borderId="28" xfId="0" applyFont="1" applyBorder="1" applyAlignment="1" applyProtection="1">
      <alignment horizontal="center" vertical="center" wrapText="1"/>
      <protection/>
    </xf>
    <xf numFmtId="164" fontId="18" fillId="7" borderId="29" xfId="0" applyFont="1" applyFill="1" applyBorder="1" applyAlignment="1" applyProtection="1">
      <alignment horizontal="left" vertical="center"/>
      <protection/>
    </xf>
    <xf numFmtId="164" fontId="20" fillId="7" borderId="30" xfId="0" applyFont="1" applyFill="1" applyBorder="1" applyAlignment="1">
      <alignment horizontal="center" vertical="center" wrapText="1"/>
    </xf>
    <xf numFmtId="164" fontId="19" fillId="7" borderId="30" xfId="0" applyFont="1" applyFill="1" applyBorder="1" applyAlignment="1" applyProtection="1">
      <alignment horizontal="center" vertical="center" wrapText="1" shrinkToFit="1"/>
      <protection/>
    </xf>
    <xf numFmtId="166" fontId="20" fillId="7" borderId="30" xfId="0" applyNumberFormat="1" applyFont="1" applyFill="1" applyBorder="1" applyAlignment="1" applyProtection="1">
      <alignment horizontal="center" vertical="center" wrapText="1" shrinkToFit="1"/>
      <protection/>
    </xf>
    <xf numFmtId="164" fontId="19" fillId="7" borderId="30" xfId="0" applyNumberFormat="1" applyFont="1" applyFill="1" applyBorder="1" applyAlignment="1" applyProtection="1">
      <alignment horizontal="center" vertical="center" wrapText="1"/>
      <protection/>
    </xf>
    <xf numFmtId="164" fontId="19" fillId="7" borderId="31" xfId="0" applyFont="1" applyFill="1" applyBorder="1" applyAlignment="1" applyProtection="1">
      <alignment horizontal="center" vertical="center" wrapText="1"/>
      <protection/>
    </xf>
    <xf numFmtId="164" fontId="19" fillId="7" borderId="32" xfId="0" applyFont="1" applyFill="1" applyBorder="1" applyAlignment="1" applyProtection="1">
      <alignment horizontal="center" vertical="center" wrapText="1"/>
      <protection/>
    </xf>
    <xf numFmtId="164" fontId="19" fillId="7" borderId="0" xfId="0" applyFont="1" applyFill="1" applyBorder="1" applyAlignment="1" applyProtection="1">
      <alignment horizontal="center" vertical="center" wrapText="1"/>
      <protection/>
    </xf>
    <xf numFmtId="164" fontId="19" fillId="7" borderId="33" xfId="0" applyFont="1" applyFill="1" applyBorder="1" applyAlignment="1" applyProtection="1">
      <alignment horizontal="center" vertical="center" wrapText="1"/>
      <protection/>
    </xf>
    <xf numFmtId="167" fontId="20" fillId="0" borderId="17" xfId="0" applyNumberFormat="1" applyFont="1" applyBorder="1" applyAlignment="1" applyProtection="1">
      <alignment horizontal="left" vertical="center" wrapText="1"/>
      <protection/>
    </xf>
    <xf numFmtId="167" fontId="20" fillId="0" borderId="18" xfId="22" applyNumberFormat="1" applyFont="1" applyFill="1" applyBorder="1" applyAlignment="1" applyProtection="1">
      <alignment horizontal="center" vertical="center" wrapText="1"/>
      <protection/>
    </xf>
    <xf numFmtId="167" fontId="15" fillId="0" borderId="18" xfId="0" applyNumberFormat="1" applyFont="1" applyBorder="1" applyAlignment="1" applyProtection="1">
      <alignment horizontal="center" vertical="center" wrapText="1"/>
      <protection/>
    </xf>
    <xf numFmtId="167" fontId="20" fillId="0" borderId="18" xfId="0" applyNumberFormat="1" applyFont="1" applyBorder="1" applyAlignment="1" applyProtection="1">
      <alignment horizontal="center" vertical="center" wrapText="1"/>
      <protection/>
    </xf>
    <xf numFmtId="166" fontId="20" fillId="0" borderId="18" xfId="0" applyNumberFormat="1" applyFont="1" applyFill="1" applyBorder="1" applyAlignment="1" applyProtection="1">
      <alignment horizontal="center" vertical="center" wrapText="1"/>
      <protection/>
    </xf>
    <xf numFmtId="167" fontId="20" fillId="0" borderId="34" xfId="0" applyNumberFormat="1" applyFont="1" applyBorder="1" applyAlignment="1" applyProtection="1">
      <alignment horizontal="center" vertical="center" wrapText="1"/>
      <protection/>
    </xf>
    <xf numFmtId="169" fontId="20" fillId="8" borderId="35" xfId="0" applyNumberFormat="1" applyFont="1" applyFill="1" applyBorder="1" applyAlignment="1" applyProtection="1">
      <alignment horizontal="center" vertical="center" wrapText="1"/>
      <protection/>
    </xf>
    <xf numFmtId="169" fontId="20" fillId="4" borderId="36" xfId="0" applyNumberFormat="1" applyFont="1" applyFill="1" applyBorder="1" applyAlignment="1" applyProtection="1">
      <alignment horizontal="center" vertical="center" wrapText="1"/>
      <protection/>
    </xf>
    <xf numFmtId="169" fontId="19" fillId="5" borderId="18" xfId="0" applyNumberFormat="1" applyFont="1" applyFill="1" applyBorder="1" applyAlignment="1" applyProtection="1">
      <alignment horizontal="center" vertical="center" wrapText="1"/>
      <protection/>
    </xf>
    <xf numFmtId="169" fontId="19" fillId="9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Font="1" applyAlignment="1">
      <alignment wrapText="1"/>
    </xf>
    <xf numFmtId="167" fontId="19" fillId="0" borderId="0" xfId="0" applyNumberFormat="1" applyFont="1" applyBorder="1" applyAlignment="1">
      <alignment horizontal="center" vertical="center" wrapText="1"/>
    </xf>
    <xf numFmtId="167" fontId="21" fillId="0" borderId="0" xfId="0" applyNumberFormat="1" applyFont="1" applyBorder="1" applyAlignment="1">
      <alignment horizontal="center" vertical="center" wrapText="1"/>
    </xf>
    <xf numFmtId="167" fontId="20" fillId="0" borderId="21" xfId="22" applyNumberFormat="1" applyFont="1" applyFill="1" applyBorder="1" applyAlignment="1" applyProtection="1">
      <alignment horizontal="center" vertical="center" wrapText="1"/>
      <protection/>
    </xf>
    <xf numFmtId="164" fontId="18" fillId="7" borderId="38" xfId="0" applyFont="1" applyFill="1" applyBorder="1" applyAlignment="1" applyProtection="1">
      <alignment horizontal="left" vertical="center"/>
      <protection/>
    </xf>
    <xf numFmtId="164" fontId="20" fillId="7" borderId="39" xfId="0" applyFont="1" applyFill="1" applyBorder="1" applyAlignment="1">
      <alignment horizontal="left" vertical="center" wrapText="1"/>
    </xf>
    <xf numFmtId="169" fontId="20" fillId="7" borderId="40" xfId="0" applyNumberFormat="1" applyFont="1" applyFill="1" applyBorder="1" applyAlignment="1">
      <alignment horizontal="left" vertical="center" wrapText="1"/>
    </xf>
    <xf numFmtId="169" fontId="20" fillId="7" borderId="14" xfId="0" applyNumberFormat="1" applyFont="1" applyFill="1" applyBorder="1" applyAlignment="1">
      <alignment horizontal="left" vertical="center" wrapText="1"/>
    </xf>
    <xf numFmtId="169" fontId="20" fillId="7" borderId="41" xfId="0" applyNumberFormat="1" applyFont="1" applyFill="1" applyBorder="1" applyAlignment="1">
      <alignment horizontal="left" vertical="center" wrapText="1"/>
    </xf>
    <xf numFmtId="169" fontId="20" fillId="7" borderId="32" xfId="0" applyNumberFormat="1" applyFont="1" applyFill="1" applyBorder="1" applyAlignment="1">
      <alignment horizontal="left" vertical="center" wrapText="1"/>
    </xf>
    <xf numFmtId="169" fontId="20" fillId="7" borderId="0" xfId="0" applyNumberFormat="1" applyFont="1" applyFill="1" applyBorder="1" applyAlignment="1">
      <alignment horizontal="left" vertical="center" wrapText="1"/>
    </xf>
    <xf numFmtId="169" fontId="20" fillId="7" borderId="33" xfId="0" applyNumberFormat="1" applyFont="1" applyFill="1" applyBorder="1" applyAlignment="1">
      <alignment horizontal="left" vertical="center" wrapText="1"/>
    </xf>
    <xf numFmtId="164" fontId="20" fillId="0" borderId="17" xfId="0" applyFont="1" applyBorder="1" applyAlignment="1" applyProtection="1">
      <alignment horizontal="left" vertical="center" wrapText="1"/>
      <protection/>
    </xf>
    <xf numFmtId="164" fontId="20" fillId="0" borderId="18" xfId="0" applyFont="1" applyBorder="1" applyAlignment="1" applyProtection="1">
      <alignment horizontal="center" vertical="center" wrapText="1"/>
      <protection/>
    </xf>
    <xf numFmtId="164" fontId="15" fillId="0" borderId="18" xfId="0" applyFont="1" applyBorder="1" applyAlignment="1" applyProtection="1">
      <alignment horizontal="center" vertical="center" wrapText="1"/>
      <protection/>
    </xf>
    <xf numFmtId="166" fontId="20" fillId="6" borderId="18" xfId="0" applyNumberFormat="1" applyFont="1" applyFill="1" applyBorder="1" applyAlignment="1" applyProtection="1">
      <alignment horizontal="center" vertical="center" wrapText="1"/>
      <protection/>
    </xf>
    <xf numFmtId="164" fontId="20" fillId="0" borderId="34" xfId="0" applyFont="1" applyBorder="1" applyAlignment="1" applyProtection="1">
      <alignment horizontal="center" vertical="center" wrapText="1"/>
      <protection/>
    </xf>
    <xf numFmtId="169" fontId="20" fillId="8" borderId="42" xfId="0" applyNumberFormat="1" applyFont="1" applyFill="1" applyBorder="1" applyAlignment="1" applyProtection="1">
      <alignment horizontal="center" vertical="center" wrapText="1"/>
      <protection/>
    </xf>
    <xf numFmtId="169" fontId="20" fillId="4" borderId="18" xfId="0" applyNumberFormat="1" applyFont="1" applyFill="1" applyBorder="1" applyAlignment="1" applyProtection="1">
      <alignment horizontal="center" vertical="center" wrapText="1"/>
      <protection/>
    </xf>
    <xf numFmtId="169" fontId="19" fillId="5" borderId="19" xfId="0" applyNumberFormat="1" applyFont="1" applyFill="1" applyBorder="1" applyAlignment="1" applyProtection="1">
      <alignment horizontal="center" vertical="center" wrapText="1"/>
      <protection/>
    </xf>
    <xf numFmtId="169" fontId="19" fillId="9" borderId="43" xfId="0" applyNumberFormat="1" applyFont="1" applyFill="1" applyBorder="1" applyAlignment="1" applyProtection="1">
      <alignment horizontal="center" vertical="center" wrapText="1"/>
      <protection/>
    </xf>
    <xf numFmtId="169" fontId="20" fillId="8" borderId="44" xfId="0" applyNumberFormat="1" applyFont="1" applyFill="1" applyBorder="1" applyAlignment="1" applyProtection="1">
      <alignment horizontal="center" vertical="center" wrapText="1"/>
      <protection/>
    </xf>
    <xf numFmtId="169" fontId="20" fillId="4" borderId="45" xfId="0" applyNumberFormat="1" applyFont="1" applyFill="1" applyBorder="1" applyAlignment="1" applyProtection="1">
      <alignment horizontal="center" vertical="center" wrapText="1"/>
      <protection/>
    </xf>
    <xf numFmtId="169" fontId="19" fillId="5" borderId="45" xfId="0" applyNumberFormat="1" applyFont="1" applyFill="1" applyBorder="1" applyAlignment="1" applyProtection="1">
      <alignment horizontal="center" vertical="center" wrapText="1"/>
      <protection/>
    </xf>
    <xf numFmtId="169" fontId="19" fillId="9" borderId="46" xfId="0" applyNumberFormat="1" applyFont="1" applyFill="1" applyBorder="1" applyAlignment="1" applyProtection="1">
      <alignment horizontal="center" vertical="center" wrapText="1"/>
      <protection/>
    </xf>
    <xf numFmtId="169" fontId="20" fillId="8" borderId="47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Font="1" applyAlignment="1">
      <alignment vertical="center"/>
    </xf>
    <xf numFmtId="164" fontId="19" fillId="0" borderId="0" xfId="0" applyFont="1" applyAlignment="1">
      <alignment horizontal="center" vertical="center"/>
    </xf>
    <xf numFmtId="167" fontId="21" fillId="0" borderId="0" xfId="0" applyNumberFormat="1" applyFont="1" applyAlignment="1">
      <alignment vertical="center"/>
    </xf>
    <xf numFmtId="167" fontId="20" fillId="0" borderId="20" xfId="22" applyNumberFormat="1" applyFont="1" applyFill="1" applyBorder="1" applyAlignment="1">
      <alignment horizontal="left" vertical="center" wrapText="1"/>
      <protection/>
    </xf>
    <xf numFmtId="164" fontId="20" fillId="0" borderId="21" xfId="0" applyFont="1" applyBorder="1" applyAlignment="1" applyProtection="1">
      <alignment horizontal="center" vertical="center" wrapText="1"/>
      <protection/>
    </xf>
    <xf numFmtId="167" fontId="15" fillId="0" borderId="21" xfId="0" applyNumberFormat="1" applyFont="1" applyBorder="1" applyAlignment="1">
      <alignment horizontal="center" vertical="center" wrapText="1"/>
    </xf>
    <xf numFmtId="167" fontId="20" fillId="0" borderId="21" xfId="0" applyNumberFormat="1" applyFont="1" applyBorder="1" applyAlignment="1" applyProtection="1">
      <alignment horizontal="center" vertical="center" wrapText="1"/>
      <protection/>
    </xf>
    <xf numFmtId="166" fontId="20" fillId="0" borderId="21" xfId="0" applyNumberFormat="1" applyFont="1" applyBorder="1" applyAlignment="1" applyProtection="1">
      <alignment horizontal="center" vertical="center" wrapText="1"/>
      <protection/>
    </xf>
    <xf numFmtId="167" fontId="20" fillId="0" borderId="48" xfId="22" applyNumberFormat="1" applyFont="1" applyFill="1" applyBorder="1" applyAlignment="1" applyProtection="1">
      <alignment horizontal="center" vertical="center" wrapText="1"/>
      <protection/>
    </xf>
    <xf numFmtId="169" fontId="20" fillId="8" borderId="49" xfId="0" applyNumberFormat="1" applyFont="1" applyFill="1" applyBorder="1" applyAlignment="1" applyProtection="1">
      <alignment horizontal="center" vertical="center" wrapText="1"/>
      <protection/>
    </xf>
    <xf numFmtId="169" fontId="20" fillId="4" borderId="21" xfId="0" applyNumberFormat="1" applyFont="1" applyFill="1" applyBorder="1" applyAlignment="1" applyProtection="1">
      <alignment horizontal="center" vertical="center" wrapText="1"/>
      <protection/>
    </xf>
    <xf numFmtId="169" fontId="19" fillId="5" borderId="21" xfId="0" applyNumberFormat="1" applyFont="1" applyFill="1" applyBorder="1" applyAlignment="1" applyProtection="1">
      <alignment horizontal="center" vertical="center" wrapText="1"/>
      <protection/>
    </xf>
    <xf numFmtId="169" fontId="19" fillId="5" borderId="22" xfId="0" applyNumberFormat="1" applyFont="1" applyFill="1" applyBorder="1" applyAlignment="1" applyProtection="1">
      <alignment horizontal="center" vertical="center" wrapText="1"/>
      <protection/>
    </xf>
    <xf numFmtId="169" fontId="19" fillId="9" borderId="50" xfId="0" applyNumberFormat="1" applyFont="1" applyFill="1" applyBorder="1" applyAlignment="1" applyProtection="1">
      <alignment horizontal="center" vertical="center" wrapText="1"/>
      <protection/>
    </xf>
    <xf numFmtId="169" fontId="20" fillId="8" borderId="51" xfId="0" applyNumberFormat="1" applyFont="1" applyFill="1" applyBorder="1" applyAlignment="1" applyProtection="1">
      <alignment horizontal="center" vertical="center" wrapText="1"/>
      <protection/>
    </xf>
    <xf numFmtId="169" fontId="20" fillId="4" borderId="52" xfId="0" applyNumberFormat="1" applyFont="1" applyFill="1" applyBorder="1" applyAlignment="1" applyProtection="1">
      <alignment horizontal="center" vertical="center" wrapText="1"/>
      <protection/>
    </xf>
    <xf numFmtId="169" fontId="19" fillId="5" borderId="52" xfId="0" applyNumberFormat="1" applyFont="1" applyFill="1" applyBorder="1" applyAlignment="1" applyProtection="1">
      <alignment horizontal="center" vertical="center" wrapText="1"/>
      <protection/>
    </xf>
    <xf numFmtId="169" fontId="19" fillId="9" borderId="53" xfId="0" applyNumberFormat="1" applyFont="1" applyFill="1" applyBorder="1" applyAlignment="1" applyProtection="1">
      <alignment horizontal="center" vertical="center" wrapText="1"/>
      <protection/>
    </xf>
    <xf numFmtId="169" fontId="20" fillId="8" borderId="54" xfId="0" applyNumberFormat="1" applyFont="1" applyFill="1" applyBorder="1" applyAlignment="1" applyProtection="1">
      <alignment horizontal="center" vertical="center" wrapText="1"/>
      <protection/>
    </xf>
    <xf numFmtId="167" fontId="20" fillId="0" borderId="21" xfId="0" applyNumberFormat="1" applyFont="1" applyBorder="1" applyAlignment="1">
      <alignment horizontal="center" vertical="center" wrapText="1"/>
    </xf>
    <xf numFmtId="166" fontId="20" fillId="0" borderId="21" xfId="22" applyNumberFormat="1" applyFont="1" applyFill="1" applyBorder="1" applyAlignment="1" applyProtection="1">
      <alignment horizontal="center" vertical="center" wrapText="1"/>
      <protection/>
    </xf>
    <xf numFmtId="167" fontId="20" fillId="0" borderId="21" xfId="0" applyNumberFormat="1" applyFont="1" applyFill="1" applyBorder="1" applyAlignment="1" applyProtection="1">
      <alignment horizontal="center" vertical="center" wrapText="1"/>
      <protection/>
    </xf>
    <xf numFmtId="167" fontId="20" fillId="6" borderId="20" xfId="22" applyNumberFormat="1" applyFont="1" applyFill="1" applyBorder="1" applyAlignment="1">
      <alignment horizontal="left" vertical="center" wrapText="1"/>
      <protection/>
    </xf>
    <xf numFmtId="167" fontId="20" fillId="6" borderId="21" xfId="0" applyNumberFormat="1" applyFont="1" applyFill="1" applyBorder="1" applyAlignment="1">
      <alignment horizontal="center" vertical="center" wrapText="1"/>
    </xf>
    <xf numFmtId="167" fontId="15" fillId="6" borderId="21" xfId="0" applyNumberFormat="1" applyFont="1" applyFill="1" applyBorder="1" applyAlignment="1">
      <alignment horizontal="center" vertical="center" wrapText="1"/>
    </xf>
    <xf numFmtId="167" fontId="20" fillId="6" borderId="21" xfId="0" applyNumberFormat="1" applyFont="1" applyFill="1" applyBorder="1" applyAlignment="1" applyProtection="1">
      <alignment horizontal="center" vertical="center" wrapText="1"/>
      <protection/>
    </xf>
    <xf numFmtId="166" fontId="20" fillId="6" borderId="21" xfId="22" applyNumberFormat="1" applyFont="1" applyFill="1" applyBorder="1" applyAlignment="1" applyProtection="1">
      <alignment horizontal="center" vertical="center" wrapText="1"/>
      <protection/>
    </xf>
    <xf numFmtId="167" fontId="20" fillId="6" borderId="48" xfId="22" applyNumberFormat="1" applyFont="1" applyFill="1" applyBorder="1" applyAlignment="1" applyProtection="1">
      <alignment horizontal="center" vertical="center" wrapText="1"/>
      <protection/>
    </xf>
    <xf numFmtId="167" fontId="15" fillId="6" borderId="21" xfId="22" applyNumberFormat="1" applyFont="1" applyFill="1" applyBorder="1" applyAlignment="1">
      <alignment horizontal="center" vertical="center" wrapText="1"/>
      <protection/>
    </xf>
    <xf numFmtId="167" fontId="20" fillId="6" borderId="21" xfId="22" applyNumberFormat="1" applyFont="1" applyFill="1" applyBorder="1" applyAlignment="1" applyProtection="1">
      <alignment horizontal="center" vertical="center" wrapText="1"/>
      <protection/>
    </xf>
    <xf numFmtId="169" fontId="19" fillId="9" borderId="55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Font="1" applyAlignment="1">
      <alignment horizontal="center"/>
    </xf>
    <xf numFmtId="167" fontId="20" fillId="6" borderId="20" xfId="0" applyNumberFormat="1" applyFont="1" applyFill="1" applyBorder="1" applyAlignment="1">
      <alignment horizontal="left" vertical="center" wrapText="1"/>
    </xf>
    <xf numFmtId="167" fontId="20" fillId="6" borderId="48" xfId="0" applyNumberFormat="1" applyFont="1" applyFill="1" applyBorder="1" applyAlignment="1" applyProtection="1">
      <alignment horizontal="center" vertical="center" wrapText="1"/>
      <protection/>
    </xf>
    <xf numFmtId="167" fontId="20" fillId="6" borderId="8" xfId="0" applyNumberFormat="1" applyFont="1" applyFill="1" applyBorder="1" applyAlignment="1">
      <alignment horizontal="left" vertical="center" wrapText="1"/>
    </xf>
    <xf numFmtId="167" fontId="20" fillId="6" borderId="23" xfId="0" applyNumberFormat="1" applyFont="1" applyFill="1" applyBorder="1" applyAlignment="1">
      <alignment horizontal="center" vertical="center" wrapText="1"/>
    </xf>
    <xf numFmtId="167" fontId="15" fillId="6" borderId="23" xfId="0" applyNumberFormat="1" applyFont="1" applyFill="1" applyBorder="1" applyAlignment="1">
      <alignment horizontal="center" vertical="center" wrapText="1"/>
    </xf>
    <xf numFmtId="167" fontId="20" fillId="6" borderId="23" xfId="22" applyNumberFormat="1" applyFont="1" applyFill="1" applyBorder="1" applyAlignment="1" applyProtection="1">
      <alignment horizontal="center" vertical="center" wrapText="1"/>
      <protection/>
    </xf>
    <xf numFmtId="166" fontId="20" fillId="6" borderId="23" xfId="22" applyNumberFormat="1" applyFont="1" applyFill="1" applyBorder="1" applyAlignment="1" applyProtection="1">
      <alignment horizontal="center" vertical="center" wrapText="1"/>
      <protection/>
    </xf>
    <xf numFmtId="167" fontId="20" fillId="6" borderId="23" xfId="0" applyNumberFormat="1" applyFont="1" applyFill="1" applyBorder="1" applyAlignment="1" applyProtection="1">
      <alignment horizontal="center" vertical="center" wrapText="1"/>
      <protection/>
    </xf>
    <xf numFmtId="167" fontId="20" fillId="6" borderId="39" xfId="0" applyNumberFormat="1" applyFont="1" applyFill="1" applyBorder="1" applyAlignment="1" applyProtection="1">
      <alignment horizontal="center" vertical="center" wrapText="1"/>
      <protection/>
    </xf>
    <xf numFmtId="169" fontId="20" fillId="8" borderId="56" xfId="0" applyNumberFormat="1" applyFont="1" applyFill="1" applyBorder="1" applyAlignment="1" applyProtection="1">
      <alignment horizontal="center" vertical="center" wrapText="1"/>
      <protection/>
    </xf>
    <xf numFmtId="169" fontId="20" fillId="4" borderId="57" xfId="0" applyNumberFormat="1" applyFont="1" applyFill="1" applyBorder="1" applyAlignment="1" applyProtection="1">
      <alignment horizontal="center" vertical="center" wrapText="1"/>
      <protection/>
    </xf>
    <xf numFmtId="169" fontId="19" fillId="5" borderId="57" xfId="0" applyNumberFormat="1" applyFont="1" applyFill="1" applyBorder="1" applyAlignment="1" applyProtection="1">
      <alignment horizontal="center" vertical="center" wrapText="1"/>
      <protection/>
    </xf>
    <xf numFmtId="169" fontId="19" fillId="5" borderId="58" xfId="0" applyNumberFormat="1" applyFont="1" applyFill="1" applyBorder="1" applyAlignment="1" applyProtection="1">
      <alignment horizontal="center" vertical="center" wrapText="1"/>
      <protection/>
    </xf>
    <xf numFmtId="169" fontId="19" fillId="9" borderId="59" xfId="0" applyNumberFormat="1" applyFont="1" applyFill="1" applyBorder="1" applyAlignment="1" applyProtection="1">
      <alignment horizontal="center" vertical="center" wrapText="1"/>
      <protection/>
    </xf>
    <xf numFmtId="169" fontId="20" fillId="8" borderId="60" xfId="0" applyNumberFormat="1" applyFont="1" applyFill="1" applyBorder="1" applyAlignment="1" applyProtection="1">
      <alignment horizontal="center" vertical="center" wrapText="1"/>
      <protection/>
    </xf>
    <xf numFmtId="169" fontId="20" fillId="4" borderId="61" xfId="0" applyNumberFormat="1" applyFont="1" applyFill="1" applyBorder="1" applyAlignment="1" applyProtection="1">
      <alignment horizontal="center" vertical="center" wrapText="1"/>
      <protection/>
    </xf>
    <xf numFmtId="169" fontId="19" fillId="5" borderId="61" xfId="0" applyNumberFormat="1" applyFont="1" applyFill="1" applyBorder="1" applyAlignment="1" applyProtection="1">
      <alignment horizontal="center" vertical="center" wrapText="1"/>
      <protection/>
    </xf>
    <xf numFmtId="169" fontId="19" fillId="9" borderId="62" xfId="0" applyNumberFormat="1" applyFont="1" applyFill="1" applyBorder="1" applyAlignment="1" applyProtection="1">
      <alignment horizontal="center" vertical="center" wrapText="1"/>
      <protection/>
    </xf>
    <xf numFmtId="169" fontId="20" fillId="8" borderId="63" xfId="0" applyNumberFormat="1" applyFont="1" applyFill="1" applyBorder="1" applyAlignment="1" applyProtection="1">
      <alignment horizontal="center" vertical="center" wrapText="1"/>
      <protection/>
    </xf>
    <xf numFmtId="167" fontId="20" fillId="6" borderId="64" xfId="22" applyNumberFormat="1" applyFont="1" applyFill="1" applyBorder="1" applyAlignment="1">
      <alignment horizontal="left" vertical="center" wrapText="1"/>
      <protection/>
    </xf>
    <xf numFmtId="167" fontId="20" fillId="6" borderId="65" xfId="0" applyNumberFormat="1" applyFont="1" applyFill="1" applyBorder="1" applyAlignment="1">
      <alignment horizontal="center" vertical="center" wrapText="1"/>
    </xf>
    <xf numFmtId="167" fontId="20" fillId="6" borderId="65" xfId="22" applyNumberFormat="1" applyFont="1" applyFill="1" applyBorder="1" applyAlignment="1">
      <alignment horizontal="center" vertical="center" wrapText="1"/>
      <protection/>
    </xf>
    <xf numFmtId="167" fontId="20" fillId="6" borderId="65" xfId="0" applyNumberFormat="1" applyFont="1" applyFill="1" applyBorder="1" applyAlignment="1" applyProtection="1">
      <alignment horizontal="center" vertical="center" wrapText="1"/>
      <protection/>
    </xf>
    <xf numFmtId="166" fontId="20" fillId="6" borderId="65" xfId="22" applyNumberFormat="1" applyFont="1" applyFill="1" applyBorder="1" applyAlignment="1" applyProtection="1">
      <alignment horizontal="center" vertical="center" wrapText="1"/>
      <protection/>
    </xf>
    <xf numFmtId="167" fontId="20" fillId="6" borderId="66" xfId="22" applyNumberFormat="1" applyFont="1" applyFill="1" applyBorder="1" applyAlignment="1" applyProtection="1">
      <alignment horizontal="center" vertical="center" wrapText="1"/>
      <protection/>
    </xf>
    <xf numFmtId="170" fontId="22" fillId="9" borderId="11" xfId="22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Font="1" applyAlignment="1">
      <alignment horizontal="center" vertical="center"/>
    </xf>
    <xf numFmtId="164" fontId="18" fillId="7" borderId="67" xfId="0" applyFont="1" applyFill="1" applyBorder="1" applyAlignment="1" applyProtection="1">
      <alignment horizontal="left" vertical="center"/>
      <protection/>
    </xf>
    <xf numFmtId="164" fontId="19" fillId="0" borderId="3" xfId="0" applyFont="1" applyBorder="1" applyAlignment="1" applyProtection="1">
      <alignment horizontal="center" vertical="center" wrapText="1"/>
      <protection/>
    </xf>
    <xf numFmtId="164" fontId="19" fillId="0" borderId="68" xfId="0" applyFont="1" applyBorder="1" applyAlignment="1" applyProtection="1">
      <alignment horizontal="center"/>
      <protection/>
    </xf>
    <xf numFmtId="164" fontId="19" fillId="8" borderId="26" xfId="0" applyFont="1" applyFill="1" applyBorder="1" applyAlignment="1" applyProtection="1">
      <alignment horizontal="center" vertical="center" wrapText="1"/>
      <protection/>
    </xf>
    <xf numFmtId="164" fontId="19" fillId="9" borderId="26" xfId="0" applyFont="1" applyFill="1" applyBorder="1" applyAlignment="1" applyProtection="1">
      <alignment horizontal="center" vertical="center" wrapText="1"/>
      <protection/>
    </xf>
    <xf numFmtId="170" fontId="19" fillId="6" borderId="11" xfId="0" applyNumberFormat="1" applyFont="1" applyFill="1" applyBorder="1" applyAlignment="1" applyProtection="1">
      <alignment horizontal="center" vertical="center" wrapText="1"/>
      <protection/>
    </xf>
    <xf numFmtId="167" fontId="20" fillId="0" borderId="17" xfId="22" applyNumberFormat="1" applyFont="1" applyFill="1" applyBorder="1" applyAlignment="1">
      <alignment horizontal="left" vertical="center" wrapText="1"/>
      <protection/>
    </xf>
    <xf numFmtId="167" fontId="20" fillId="0" borderId="18" xfId="0" applyNumberFormat="1" applyFont="1" applyBorder="1" applyAlignment="1">
      <alignment horizontal="center" vertical="center" wrapText="1"/>
    </xf>
    <xf numFmtId="167" fontId="24" fillId="0" borderId="18" xfId="22" applyNumberFormat="1" applyFont="1" applyFill="1" applyBorder="1" applyAlignment="1">
      <alignment horizontal="center" vertical="center" wrapText="1"/>
      <protection/>
    </xf>
    <xf numFmtId="166" fontId="20" fillId="0" borderId="18" xfId="22" applyNumberFormat="1" applyFont="1" applyFill="1" applyBorder="1" applyAlignment="1" applyProtection="1">
      <alignment horizontal="center" vertical="center" wrapText="1"/>
      <protection/>
    </xf>
    <xf numFmtId="167" fontId="20" fillId="0" borderId="18" xfId="0" applyNumberFormat="1" applyFont="1" applyFill="1" applyBorder="1" applyAlignment="1" applyProtection="1">
      <alignment horizontal="center" vertical="center" wrapText="1"/>
      <protection/>
    </xf>
    <xf numFmtId="167" fontId="20" fillId="0" borderId="34" xfId="22" applyNumberFormat="1" applyFont="1" applyFill="1" applyBorder="1" applyAlignment="1" applyProtection="1">
      <alignment horizontal="center" vertical="center" wrapText="1"/>
      <protection/>
    </xf>
    <xf numFmtId="170" fontId="25" fillId="8" borderId="26" xfId="22" applyNumberFormat="1" applyFont="1" applyFill="1" applyBorder="1" applyAlignment="1" applyProtection="1">
      <alignment horizontal="center" vertical="center" wrapText="1"/>
      <protection/>
    </xf>
    <xf numFmtId="167" fontId="24" fillId="0" borderId="21" xfId="22" applyNumberFormat="1" applyFont="1" applyFill="1" applyBorder="1" applyAlignment="1">
      <alignment horizontal="center" vertical="center" wrapText="1"/>
      <protection/>
    </xf>
    <xf numFmtId="167" fontId="20" fillId="0" borderId="20" xfId="0" applyNumberFormat="1" applyFont="1" applyFill="1" applyBorder="1" applyAlignment="1">
      <alignment horizontal="left" vertical="center" wrapText="1"/>
    </xf>
    <xf numFmtId="167" fontId="24" fillId="0" borderId="21" xfId="0" applyNumberFormat="1" applyFont="1" applyFill="1" applyBorder="1" applyAlignment="1">
      <alignment horizontal="center" vertical="center" wrapText="1"/>
    </xf>
    <xf numFmtId="167" fontId="20" fillId="0" borderId="48" xfId="0" applyNumberFormat="1" applyFont="1" applyFill="1" applyBorder="1" applyAlignment="1" applyProtection="1">
      <alignment horizontal="center" vertical="center" wrapText="1"/>
      <protection/>
    </xf>
    <xf numFmtId="167" fontId="20" fillId="0" borderId="8" xfId="0" applyNumberFormat="1" applyFont="1" applyFill="1" applyBorder="1" applyAlignment="1">
      <alignment horizontal="left" vertical="center" wrapText="1"/>
    </xf>
    <xf numFmtId="167" fontId="20" fillId="0" borderId="23" xfId="0" applyNumberFormat="1" applyFont="1" applyBorder="1" applyAlignment="1">
      <alignment horizontal="center" vertical="center" wrapText="1"/>
    </xf>
    <xf numFmtId="167" fontId="24" fillId="0" borderId="23" xfId="0" applyNumberFormat="1" applyFont="1" applyFill="1" applyBorder="1" applyAlignment="1">
      <alignment horizontal="center" vertical="center" wrapText="1"/>
    </xf>
    <xf numFmtId="167" fontId="20" fillId="0" borderId="23" xfId="0" applyNumberFormat="1" applyFont="1" applyBorder="1" applyAlignment="1" applyProtection="1">
      <alignment horizontal="center" vertical="center" wrapText="1"/>
      <protection/>
    </xf>
    <xf numFmtId="166" fontId="20" fillId="0" borderId="23" xfId="22" applyNumberFormat="1" applyFont="1" applyFill="1" applyBorder="1" applyAlignment="1" applyProtection="1">
      <alignment horizontal="center" vertical="center" wrapText="1"/>
      <protection/>
    </xf>
    <xf numFmtId="167" fontId="20" fillId="0" borderId="23" xfId="0" applyNumberFormat="1" applyFont="1" applyFill="1" applyBorder="1" applyAlignment="1" applyProtection="1">
      <alignment horizontal="center" vertical="center" wrapText="1"/>
      <protection/>
    </xf>
    <xf numFmtId="167" fontId="20" fillId="0" borderId="39" xfId="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_Лист1" xfId="22"/>
    <cellStyle name="Процентный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114300</xdr:rowOff>
    </xdr:from>
    <xdr:to>
      <xdr:col>0</xdr:col>
      <xdr:colOff>114300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0650"/>
          <a:ext cx="114300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L34"/>
  <sheetViews>
    <sheetView workbookViewId="0" topLeftCell="A1">
      <selection activeCell="C26" activeCellId="1" sqref="M13:P13 C26"/>
    </sheetView>
  </sheetViews>
  <sheetFormatPr defaultColWidth="8.00390625" defaultRowHeight="12.75"/>
  <cols>
    <col min="1" max="1" width="35.375" style="0" customWidth="1"/>
    <col min="2" max="2" width="28.75390625" style="0" customWidth="1"/>
    <col min="3" max="3" width="16.75390625" style="0" customWidth="1"/>
    <col min="4" max="4" width="15.125" style="0" customWidth="1"/>
    <col min="5" max="5" width="8.75390625" style="0" customWidth="1"/>
    <col min="6" max="6" width="15.00390625" style="0" customWidth="1"/>
    <col min="7" max="7" width="6.625" style="0" customWidth="1"/>
    <col min="8" max="8" width="12.75390625" style="0" customWidth="1"/>
    <col min="9" max="9" width="12.25390625" style="0" customWidth="1"/>
    <col min="10" max="10" width="15.75390625" style="0" customWidth="1"/>
    <col min="11" max="11" width="11.00390625" style="0" customWidth="1"/>
    <col min="12" max="12" width="15.25390625" style="0" customWidth="1"/>
    <col min="13" max="16384" width="9.00390625" style="0" customWidth="1"/>
  </cols>
  <sheetData>
    <row r="1" spans="1:8" ht="26.25">
      <c r="A1" s="1" t="s">
        <v>0</v>
      </c>
      <c r="B1" s="1"/>
      <c r="C1" s="1"/>
      <c r="D1" s="1"/>
      <c r="E1" s="1"/>
      <c r="F1" s="1"/>
      <c r="G1" s="1"/>
      <c r="H1" s="1"/>
    </row>
    <row r="2" spans="1:8" ht="18.75">
      <c r="A2" s="2" t="s">
        <v>1</v>
      </c>
      <c r="B2" s="2"/>
      <c r="C2" s="2"/>
      <c r="D2" s="2"/>
      <c r="E2" s="2"/>
      <c r="F2" s="2"/>
      <c r="G2" s="2"/>
      <c r="H2" s="2"/>
    </row>
    <row r="3" spans="1:8" ht="14.25">
      <c r="A3" s="3" t="s">
        <v>2</v>
      </c>
      <c r="B3" s="3"/>
      <c r="C3" s="3"/>
      <c r="D3" s="3"/>
      <c r="E3" s="3"/>
      <c r="F3" s="3"/>
      <c r="G3" s="3"/>
      <c r="H3" s="3"/>
    </row>
    <row r="4" spans="1:8" ht="14.25">
      <c r="A4" s="3" t="s">
        <v>3</v>
      </c>
      <c r="B4" s="3"/>
      <c r="C4" s="3"/>
      <c r="D4" s="3"/>
      <c r="E4" s="3"/>
      <c r="F4" s="3"/>
      <c r="G4" s="3"/>
      <c r="H4" s="3"/>
    </row>
    <row r="5" spans="1:8" ht="14.25">
      <c r="A5" s="4" t="s">
        <v>4</v>
      </c>
      <c r="B5" s="4"/>
      <c r="C5" s="4"/>
      <c r="D5" s="4"/>
      <c r="E5" s="4"/>
      <c r="F5" s="4"/>
      <c r="G5" s="4"/>
      <c r="H5" s="4"/>
    </row>
    <row r="11" spans="1:12" ht="16.5">
      <c r="A11" s="5" t="s">
        <v>5</v>
      </c>
      <c r="B11" s="5"/>
      <c r="C11" s="6"/>
      <c r="D11" s="7"/>
      <c r="E11" s="8"/>
      <c r="F11" s="7"/>
      <c r="G11" s="9"/>
      <c r="H11" s="9"/>
      <c r="I11" s="9"/>
      <c r="J11" s="9"/>
      <c r="K11" s="9"/>
      <c r="L11" s="9"/>
    </row>
    <row r="12" spans="1:12" ht="12.75" customHeight="1">
      <c r="A12" s="10" t="s">
        <v>6</v>
      </c>
      <c r="B12" s="11" t="s">
        <v>7</v>
      </c>
      <c r="C12" s="12" t="s">
        <v>8</v>
      </c>
      <c r="D12" s="12" t="s">
        <v>9</v>
      </c>
      <c r="E12" s="13" t="s">
        <v>10</v>
      </c>
      <c r="F12" s="14" t="s">
        <v>11</v>
      </c>
      <c r="G12" s="15" t="s">
        <v>12</v>
      </c>
      <c r="H12" s="16" t="s">
        <v>13</v>
      </c>
      <c r="I12" s="16"/>
      <c r="J12" s="16"/>
      <c r="K12" s="16" t="s">
        <v>14</v>
      </c>
      <c r="L12" s="16"/>
    </row>
    <row r="13" spans="1:12" ht="26.25">
      <c r="A13" s="10"/>
      <c r="B13" s="11"/>
      <c r="C13" s="12"/>
      <c r="D13" s="12"/>
      <c r="E13" s="13"/>
      <c r="F13" s="14"/>
      <c r="G13" s="15"/>
      <c r="H13" s="17" t="s">
        <v>15</v>
      </c>
      <c r="I13" s="18" t="s">
        <v>16</v>
      </c>
      <c r="J13" s="19" t="s">
        <v>17</v>
      </c>
      <c r="K13" s="20" t="s">
        <v>15</v>
      </c>
      <c r="L13" s="21" t="s">
        <v>17</v>
      </c>
    </row>
    <row r="14" spans="1:12" ht="13.5" customHeight="1">
      <c r="A14" s="10"/>
      <c r="B14" s="11"/>
      <c r="C14" s="12"/>
      <c r="D14" s="12"/>
      <c r="E14" s="13"/>
      <c r="F14" s="14"/>
      <c r="G14" s="15"/>
      <c r="H14" s="22" t="s">
        <v>18</v>
      </c>
      <c r="I14" s="22"/>
      <c r="J14" s="22"/>
      <c r="K14" s="23" t="s">
        <v>18</v>
      </c>
      <c r="L14" s="23"/>
    </row>
    <row r="15" spans="1:12" ht="12.75" customHeight="1">
      <c r="A15" s="24" t="s">
        <v>19</v>
      </c>
      <c r="B15" s="25"/>
      <c r="C15" s="26" t="s">
        <v>20</v>
      </c>
      <c r="D15" s="26"/>
      <c r="E15" s="27"/>
      <c r="F15" s="28"/>
      <c r="G15" s="29"/>
      <c r="H15" s="30">
        <f>H47+H40+H42</f>
        <v>0</v>
      </c>
      <c r="I15" s="31">
        <f>I47+I40+I42</f>
        <v>0</v>
      </c>
      <c r="J15" s="32">
        <f>J47+J40+J42</f>
        <v>0</v>
      </c>
      <c r="K15" s="33">
        <f>K47+K40+K42</f>
        <v>0</v>
      </c>
      <c r="L15" s="34">
        <f>L47+L40+L42</f>
        <v>0</v>
      </c>
    </row>
    <row r="16" spans="1:12" ht="14.25">
      <c r="A16" s="24"/>
      <c r="B16" s="35"/>
      <c r="C16" s="26"/>
      <c r="D16" s="26"/>
      <c r="E16" s="27"/>
      <c r="F16" s="36"/>
      <c r="G16" s="29"/>
      <c r="H16" s="30"/>
      <c r="I16" s="31"/>
      <c r="J16" s="32"/>
      <c r="K16" s="33"/>
      <c r="L16" s="34"/>
    </row>
    <row r="17" spans="1:12" ht="14.25">
      <c r="A17" s="24"/>
      <c r="B17" s="37"/>
      <c r="C17" s="26"/>
      <c r="D17" s="26"/>
      <c r="E17" s="27"/>
      <c r="F17" s="38"/>
      <c r="G17" s="29"/>
      <c r="H17" s="30"/>
      <c r="I17" s="31"/>
      <c r="J17" s="32"/>
      <c r="K17" s="33"/>
      <c r="L17" s="34"/>
    </row>
    <row r="18" spans="1:12" ht="12.75" customHeight="1">
      <c r="A18" s="24" t="s">
        <v>19</v>
      </c>
      <c r="B18" s="25"/>
      <c r="C18" s="26" t="s">
        <v>21</v>
      </c>
      <c r="D18" s="26"/>
      <c r="E18" s="27"/>
      <c r="F18" s="28"/>
      <c r="G18" s="39"/>
      <c r="H18" s="30">
        <f>H50+H40+H42</f>
        <v>0</v>
      </c>
      <c r="I18" s="31">
        <f>I50+I40+I42</f>
        <v>0</v>
      </c>
      <c r="J18" s="32">
        <f>J50+J40+J42</f>
        <v>0</v>
      </c>
      <c r="K18" s="33">
        <f>K50+K40+K42</f>
        <v>0</v>
      </c>
      <c r="L18" s="34">
        <f>L50+L40+L42</f>
        <v>0</v>
      </c>
    </row>
    <row r="19" spans="1:12" ht="14.25">
      <c r="A19" s="24"/>
      <c r="B19" s="35"/>
      <c r="C19" s="26"/>
      <c r="D19" s="26"/>
      <c r="E19" s="27"/>
      <c r="F19" s="36"/>
      <c r="G19" s="39"/>
      <c r="H19" s="30"/>
      <c r="I19" s="31"/>
      <c r="J19" s="32"/>
      <c r="K19" s="33"/>
      <c r="L19" s="34"/>
    </row>
    <row r="20" spans="1:12" ht="14.25">
      <c r="A20" s="24"/>
      <c r="B20" s="37"/>
      <c r="C20" s="26"/>
      <c r="D20" s="26"/>
      <c r="E20" s="27"/>
      <c r="F20" s="38"/>
      <c r="G20" s="39"/>
      <c r="H20" s="30"/>
      <c r="I20" s="31"/>
      <c r="J20" s="32"/>
      <c r="K20" s="33"/>
      <c r="L20" s="34"/>
    </row>
    <row r="21" spans="1:12" ht="12.75" customHeight="1">
      <c r="A21" s="24" t="s">
        <v>19</v>
      </c>
      <c r="B21" s="25"/>
      <c r="C21" s="26" t="s">
        <v>22</v>
      </c>
      <c r="D21" s="26"/>
      <c r="E21" s="27"/>
      <c r="F21" s="28"/>
      <c r="G21" s="39"/>
      <c r="H21" s="30">
        <f>H41+H47+H42</f>
        <v>0</v>
      </c>
      <c r="I21" s="31">
        <f>I41+I47+I42</f>
        <v>0</v>
      </c>
      <c r="J21" s="32">
        <f>J41+J47+J42</f>
        <v>0</v>
      </c>
      <c r="K21" s="33">
        <f>K41+K47+K42</f>
        <v>0</v>
      </c>
      <c r="L21" s="34">
        <f>L41+L47+L42</f>
        <v>0</v>
      </c>
    </row>
    <row r="22" spans="1:12" ht="14.25">
      <c r="A22" s="24"/>
      <c r="B22" s="35"/>
      <c r="C22" s="26"/>
      <c r="D22" s="26"/>
      <c r="E22" s="27"/>
      <c r="F22" s="36"/>
      <c r="G22" s="39"/>
      <c r="H22" s="30"/>
      <c r="I22" s="31"/>
      <c r="J22" s="32"/>
      <c r="K22" s="33"/>
      <c r="L22" s="34"/>
    </row>
    <row r="23" spans="1:12" ht="14.25">
      <c r="A23" s="24"/>
      <c r="B23" s="37"/>
      <c r="C23" s="26"/>
      <c r="D23" s="26"/>
      <c r="E23" s="27"/>
      <c r="F23" s="38"/>
      <c r="G23" s="39"/>
      <c r="H23" s="30"/>
      <c r="I23" s="31"/>
      <c r="J23" s="32"/>
      <c r="K23" s="33"/>
      <c r="L23" s="34"/>
    </row>
    <row r="24" spans="1:12" ht="12.75" customHeight="1">
      <c r="A24" s="24" t="s">
        <v>19</v>
      </c>
      <c r="B24" s="25"/>
      <c r="C24" s="26" t="s">
        <v>23</v>
      </c>
      <c r="D24" s="26"/>
      <c r="E24" s="27"/>
      <c r="F24" s="28"/>
      <c r="G24" s="39"/>
      <c r="H24" s="30">
        <f>H41+H50+H42</f>
        <v>0</v>
      </c>
      <c r="I24" s="31">
        <f>I41+I50+I42</f>
        <v>0</v>
      </c>
      <c r="J24" s="32">
        <f>J41+J50+J42</f>
        <v>0</v>
      </c>
      <c r="K24" s="33">
        <f>K41+K50+K42</f>
        <v>0</v>
      </c>
      <c r="L24" s="34">
        <f>L41+L50+L42</f>
        <v>0</v>
      </c>
    </row>
    <row r="25" spans="1:12" ht="14.25">
      <c r="A25" s="24"/>
      <c r="B25" s="35"/>
      <c r="C25" s="26"/>
      <c r="D25" s="26"/>
      <c r="E25" s="27"/>
      <c r="F25" s="36"/>
      <c r="G25" s="39"/>
      <c r="H25" s="30"/>
      <c r="I25" s="31"/>
      <c r="J25" s="32"/>
      <c r="K25" s="33"/>
      <c r="L25" s="34"/>
    </row>
    <row r="26" spans="1:12" ht="14.25">
      <c r="A26" s="24"/>
      <c r="B26" s="37"/>
      <c r="C26" s="26"/>
      <c r="D26" s="26"/>
      <c r="E26" s="27"/>
      <c r="F26" s="38"/>
      <c r="G26" s="39"/>
      <c r="H26" s="30"/>
      <c r="I26" s="31"/>
      <c r="J26" s="32"/>
      <c r="K26" s="33"/>
      <c r="L26" s="34"/>
    </row>
    <row r="27" spans="1:12" ht="12.75" customHeight="1">
      <c r="A27" s="40" t="s">
        <v>19</v>
      </c>
      <c r="B27" s="25"/>
      <c r="C27" s="26" t="s">
        <v>24</v>
      </c>
      <c r="D27" s="26"/>
      <c r="E27" s="27"/>
      <c r="F27" s="28"/>
      <c r="G27" s="39"/>
      <c r="H27" s="41">
        <f>H47+H52+H41+H42</f>
        <v>0</v>
      </c>
      <c r="I27" s="42">
        <f>I47+I52+I41+I42</f>
        <v>0</v>
      </c>
      <c r="J27" s="43">
        <f>J47+J52+J41+J42</f>
        <v>0</v>
      </c>
      <c r="K27" s="44">
        <f>K47+K52+K41+K42</f>
        <v>0</v>
      </c>
      <c r="L27" s="45">
        <f>L47+L52+L41+L42</f>
        <v>0</v>
      </c>
    </row>
    <row r="28" spans="1:12" ht="14.25">
      <c r="A28" s="40"/>
      <c r="B28" s="35"/>
      <c r="C28" s="26"/>
      <c r="D28" s="26"/>
      <c r="E28" s="27"/>
      <c r="F28" s="36"/>
      <c r="G28" s="39"/>
      <c r="H28" s="41"/>
      <c r="I28" s="42"/>
      <c r="J28" s="43"/>
      <c r="K28" s="44"/>
      <c r="L28" s="45"/>
    </row>
    <row r="29" spans="1:12" ht="14.25">
      <c r="A29" s="40"/>
      <c r="B29" s="35"/>
      <c r="C29" s="26"/>
      <c r="D29" s="26"/>
      <c r="E29" s="27"/>
      <c r="F29" s="36"/>
      <c r="G29" s="39"/>
      <c r="H29" s="41"/>
      <c r="I29" s="42"/>
      <c r="J29" s="43"/>
      <c r="K29" s="44"/>
      <c r="L29" s="45"/>
    </row>
    <row r="30" spans="1:12" ht="14.25">
      <c r="A30" s="40"/>
      <c r="B30" s="37"/>
      <c r="C30" s="26"/>
      <c r="D30" s="26"/>
      <c r="E30" s="27"/>
      <c r="F30" s="38"/>
      <c r="G30" s="39"/>
      <c r="H30" s="41"/>
      <c r="I30" s="42"/>
      <c r="J30" s="43"/>
      <c r="K30" s="44"/>
      <c r="L30" s="45"/>
    </row>
    <row r="31" spans="1:12" ht="12.75" customHeight="1">
      <c r="A31" s="40" t="s">
        <v>19</v>
      </c>
      <c r="B31" s="25"/>
      <c r="C31" s="46" t="s">
        <v>25</v>
      </c>
      <c r="D31" s="26"/>
      <c r="E31" s="27"/>
      <c r="F31" s="28"/>
      <c r="G31" s="39"/>
      <c r="H31" s="41">
        <f>H50+H52+H41+H42</f>
        <v>0</v>
      </c>
      <c r="I31" s="42">
        <f>I50+I52+I41+I42</f>
        <v>0</v>
      </c>
      <c r="J31" s="43">
        <f>J50+J52+J41+J42</f>
        <v>0</v>
      </c>
      <c r="K31" s="44">
        <f>K50+K52+K41+K42</f>
        <v>0</v>
      </c>
      <c r="L31" s="45">
        <f>L50+L52+L41+L42</f>
        <v>0</v>
      </c>
    </row>
    <row r="32" spans="1:12" ht="14.25">
      <c r="A32" s="40"/>
      <c r="B32" s="35"/>
      <c r="C32" s="46"/>
      <c r="D32" s="26"/>
      <c r="E32" s="27"/>
      <c r="F32" s="36"/>
      <c r="G32" s="39"/>
      <c r="H32" s="41"/>
      <c r="I32" s="42"/>
      <c r="J32" s="43"/>
      <c r="K32" s="44"/>
      <c r="L32" s="45"/>
    </row>
    <row r="33" spans="1:12" ht="14.25">
      <c r="A33" s="40"/>
      <c r="B33" s="35"/>
      <c r="C33" s="46"/>
      <c r="D33" s="26"/>
      <c r="E33" s="27"/>
      <c r="F33" s="36"/>
      <c r="G33" s="39"/>
      <c r="H33" s="41"/>
      <c r="I33" s="42"/>
      <c r="J33" s="43"/>
      <c r="K33" s="44"/>
      <c r="L33" s="45"/>
    </row>
    <row r="34" spans="1:12" ht="14.25">
      <c r="A34" s="40"/>
      <c r="B34" s="37"/>
      <c r="C34" s="46"/>
      <c r="D34" s="26"/>
      <c r="E34" s="27"/>
      <c r="F34" s="38"/>
      <c r="G34" s="39"/>
      <c r="H34" s="41"/>
      <c r="I34" s="42"/>
      <c r="J34" s="43"/>
      <c r="K34" s="44"/>
      <c r="L34" s="45"/>
    </row>
  </sheetData>
  <sheetProtection selectLockedCells="1" selectUnlockedCells="1"/>
  <mergeCells count="76">
    <mergeCell ref="A1:H1"/>
    <mergeCell ref="A2:H2"/>
    <mergeCell ref="A3:H3"/>
    <mergeCell ref="A4:H4"/>
    <mergeCell ref="A5:H5"/>
    <mergeCell ref="A12:A14"/>
    <mergeCell ref="B12:B14"/>
    <mergeCell ref="C12:C14"/>
    <mergeCell ref="D12:D14"/>
    <mergeCell ref="E12:E14"/>
    <mergeCell ref="F12:F14"/>
    <mergeCell ref="G12:G14"/>
    <mergeCell ref="H12:J12"/>
    <mergeCell ref="K12:L12"/>
    <mergeCell ref="H14:J14"/>
    <mergeCell ref="K14:L14"/>
    <mergeCell ref="A15:A17"/>
    <mergeCell ref="C15:C17"/>
    <mergeCell ref="D15:D17"/>
    <mergeCell ref="E15:E17"/>
    <mergeCell ref="G15:G17"/>
    <mergeCell ref="H15:H17"/>
    <mergeCell ref="I15:I17"/>
    <mergeCell ref="J15:J17"/>
    <mergeCell ref="K15:K17"/>
    <mergeCell ref="L15:L17"/>
    <mergeCell ref="A18:A20"/>
    <mergeCell ref="C18:C20"/>
    <mergeCell ref="D18:D20"/>
    <mergeCell ref="E18:E20"/>
    <mergeCell ref="G18:G20"/>
    <mergeCell ref="H18:H20"/>
    <mergeCell ref="I18:I20"/>
    <mergeCell ref="J18:J20"/>
    <mergeCell ref="K18:K20"/>
    <mergeCell ref="L18:L20"/>
    <mergeCell ref="A21:A23"/>
    <mergeCell ref="C21:C23"/>
    <mergeCell ref="D21:D23"/>
    <mergeCell ref="E21:E23"/>
    <mergeCell ref="G21:G23"/>
    <mergeCell ref="H21:H23"/>
    <mergeCell ref="I21:I23"/>
    <mergeCell ref="J21:J23"/>
    <mergeCell ref="K21:K23"/>
    <mergeCell ref="L21:L23"/>
    <mergeCell ref="A24:A26"/>
    <mergeCell ref="C24:C26"/>
    <mergeCell ref="D24:D26"/>
    <mergeCell ref="E24:E26"/>
    <mergeCell ref="G24:G26"/>
    <mergeCell ref="H24:H26"/>
    <mergeCell ref="I24:I26"/>
    <mergeCell ref="J24:J26"/>
    <mergeCell ref="K24:K26"/>
    <mergeCell ref="L24:L26"/>
    <mergeCell ref="A27:A30"/>
    <mergeCell ref="C27:C30"/>
    <mergeCell ref="D27:D30"/>
    <mergeCell ref="E27:E30"/>
    <mergeCell ref="G27:G30"/>
    <mergeCell ref="H27:H30"/>
    <mergeCell ref="I27:I30"/>
    <mergeCell ref="J27:J30"/>
    <mergeCell ref="K27:K30"/>
    <mergeCell ref="L27:L30"/>
    <mergeCell ref="A31:A34"/>
    <mergeCell ref="C31:C34"/>
    <mergeCell ref="D31:D34"/>
    <mergeCell ref="E31:E34"/>
    <mergeCell ref="G31:G34"/>
    <mergeCell ref="H31:H34"/>
    <mergeCell ref="I31:I34"/>
    <mergeCell ref="J31:J34"/>
    <mergeCell ref="K31:K34"/>
    <mergeCell ref="L31:L3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B1" activeCellId="1" sqref="M13:P13 B1"/>
    </sheetView>
  </sheetViews>
  <sheetFormatPr defaultColWidth="8.00390625" defaultRowHeight="12.75"/>
  <cols>
    <col min="1" max="2" width="9.00390625" style="0" customWidth="1"/>
    <col min="3" max="3" width="11.625" style="0" customWidth="1"/>
    <col min="4" max="4" width="38.625" style="0" customWidth="1"/>
    <col min="5" max="16384" width="9.00390625" style="0" customWidth="1"/>
  </cols>
  <sheetData>
    <row r="1" spans="1:8" ht="26.25">
      <c r="A1" s="1" t="s">
        <v>0</v>
      </c>
      <c r="B1" s="1"/>
      <c r="C1" s="1"/>
      <c r="D1" s="1"/>
      <c r="E1" s="1"/>
      <c r="F1" s="1"/>
      <c r="G1" s="1"/>
      <c r="H1" s="1"/>
    </row>
    <row r="2" spans="1:8" ht="18.75">
      <c r="A2" s="2" t="s">
        <v>1</v>
      </c>
      <c r="B2" s="2"/>
      <c r="C2" s="2"/>
      <c r="D2" s="2"/>
      <c r="E2" s="2"/>
      <c r="F2" s="2"/>
      <c r="G2" s="2"/>
      <c r="H2" s="2"/>
    </row>
    <row r="3" spans="1:8" ht="14.25">
      <c r="A3" s="3" t="s">
        <v>2</v>
      </c>
      <c r="B3" s="3"/>
      <c r="C3" s="3"/>
      <c r="D3" s="3"/>
      <c r="E3" s="3"/>
      <c r="F3" s="3"/>
      <c r="G3" s="3"/>
      <c r="H3" s="3"/>
    </row>
    <row r="4" spans="1:8" ht="14.25">
      <c r="A4" s="3" t="s">
        <v>3</v>
      </c>
      <c r="B4" s="3"/>
      <c r="C4" s="3"/>
      <c r="D4" s="3"/>
      <c r="E4" s="3"/>
      <c r="F4" s="3"/>
      <c r="G4" s="3"/>
      <c r="H4" s="3"/>
    </row>
    <row r="5" spans="1:8" ht="14.25">
      <c r="A5" s="4" t="s">
        <v>4</v>
      </c>
      <c r="B5" s="4"/>
      <c r="C5" s="4"/>
      <c r="D5" s="4"/>
      <c r="E5" s="4"/>
      <c r="F5" s="4"/>
      <c r="G5" s="4"/>
      <c r="H5" s="4"/>
    </row>
    <row r="6" spans="1:2" ht="14.25">
      <c r="A6">
        <v>26000</v>
      </c>
      <c r="B6">
        <v>100</v>
      </c>
    </row>
    <row r="7" spans="1:3" ht="14.25">
      <c r="A7">
        <v>1.35</v>
      </c>
      <c r="B7">
        <v>84</v>
      </c>
      <c r="C7" t="s">
        <v>26</v>
      </c>
    </row>
    <row r="8" spans="1:3" ht="14.25">
      <c r="A8">
        <v>1.3</v>
      </c>
      <c r="B8">
        <v>110</v>
      </c>
      <c r="C8" t="s">
        <v>27</v>
      </c>
    </row>
    <row r="9" spans="1:3" ht="14.25">
      <c r="A9">
        <v>1.2</v>
      </c>
      <c r="B9">
        <v>118</v>
      </c>
      <c r="C9" t="s">
        <v>28</v>
      </c>
    </row>
    <row r="10" spans="1:3" ht="14.25">
      <c r="A10">
        <v>1.15</v>
      </c>
      <c r="B10">
        <v>92</v>
      </c>
      <c r="C10" t="s">
        <v>29</v>
      </c>
    </row>
    <row r="11" ht="14.25">
      <c r="B11">
        <v>105</v>
      </c>
    </row>
    <row r="13" spans="4:8" ht="16.5">
      <c r="D13" s="47" t="s">
        <v>30</v>
      </c>
      <c r="E13" s="48"/>
      <c r="F13" s="49"/>
      <c r="G13" s="7"/>
      <c r="H13" s="7"/>
    </row>
    <row r="14" spans="4:8" ht="16.5">
      <c r="D14" s="50"/>
      <c r="E14" s="51"/>
      <c r="F14" s="52" t="s">
        <v>31</v>
      </c>
      <c r="G14" s="53" t="s">
        <v>32</v>
      </c>
      <c r="H14" s="54"/>
    </row>
    <row r="15" spans="4:8" ht="17.25">
      <c r="D15" s="55" t="s">
        <v>33</v>
      </c>
      <c r="E15" s="56">
        <v>350</v>
      </c>
      <c r="F15" s="57">
        <f>H19*E15</f>
        <v>4.528</v>
      </c>
      <c r="G15" s="58">
        <v>3300</v>
      </c>
      <c r="H15" s="7"/>
    </row>
    <row r="16" spans="4:8" ht="17.25">
      <c r="D16" s="55" t="s">
        <v>33</v>
      </c>
      <c r="E16" s="56">
        <v>400</v>
      </c>
      <c r="F16" s="57">
        <f>H19*E16</f>
        <v>5.174857142857142</v>
      </c>
      <c r="G16" s="58">
        <v>3300</v>
      </c>
      <c r="H16" s="7"/>
    </row>
    <row r="17" spans="4:8" ht="17.25">
      <c r="D17" s="55" t="s">
        <v>33</v>
      </c>
      <c r="E17" s="56">
        <v>500</v>
      </c>
      <c r="F17" s="57">
        <f>H19*E17</f>
        <v>6.468571428571428</v>
      </c>
      <c r="G17" s="58">
        <v>3300</v>
      </c>
      <c r="H17" s="7"/>
    </row>
    <row r="18" spans="4:8" ht="17.25">
      <c r="D18" s="55" t="s">
        <v>33</v>
      </c>
      <c r="E18" s="56">
        <v>600</v>
      </c>
      <c r="F18" s="57">
        <f>H19*E18</f>
        <v>7.762285714285714</v>
      </c>
      <c r="G18" s="59">
        <v>3300</v>
      </c>
      <c r="H18" s="7"/>
    </row>
    <row r="19" spans="4:8" ht="17.25">
      <c r="D19" s="55" t="s">
        <v>33</v>
      </c>
      <c r="E19" s="56">
        <v>700</v>
      </c>
      <c r="F19" s="57">
        <v>9.056</v>
      </c>
      <c r="G19" s="58">
        <v>3300</v>
      </c>
      <c r="H19" s="7">
        <f>F19/E19</f>
        <v>0.012937142857142855</v>
      </c>
    </row>
    <row r="20" spans="4:8" ht="17.25">
      <c r="D20" s="55"/>
      <c r="E20" s="56">
        <v>700</v>
      </c>
      <c r="F20" s="57">
        <v>9.33</v>
      </c>
      <c r="G20" s="60">
        <v>3400</v>
      </c>
      <c r="H20" s="7"/>
    </row>
    <row r="21" spans="4:8" ht="17.25">
      <c r="D21" s="55" t="s">
        <v>33</v>
      </c>
      <c r="E21" s="56">
        <v>800</v>
      </c>
      <c r="F21" s="57">
        <f>H19*E21</f>
        <v>10.349714285714285</v>
      </c>
      <c r="G21" s="58">
        <v>3300</v>
      </c>
      <c r="H21" s="7"/>
    </row>
    <row r="22" spans="4:8" ht="17.25">
      <c r="D22" s="55" t="s">
        <v>33</v>
      </c>
      <c r="E22" s="56">
        <v>900</v>
      </c>
      <c r="F22" s="57">
        <f>H19*E22</f>
        <v>11.64342857142857</v>
      </c>
      <c r="G22" s="58">
        <v>3300</v>
      </c>
      <c r="H22" s="7"/>
    </row>
    <row r="23" spans="4:8" ht="17.25">
      <c r="D23" s="61" t="s">
        <v>33</v>
      </c>
      <c r="E23" s="56">
        <v>1000</v>
      </c>
      <c r="F23" s="57">
        <f>H19*E23</f>
        <v>12.937142857142856</v>
      </c>
      <c r="G23" s="62">
        <v>3300</v>
      </c>
      <c r="H23" s="63"/>
    </row>
    <row r="24" spans="4:8" ht="17.25">
      <c r="D24" s="61" t="s">
        <v>33</v>
      </c>
      <c r="E24" s="56">
        <v>1100</v>
      </c>
      <c r="F24" s="57">
        <f>H19*E24</f>
        <v>14.230857142857142</v>
      </c>
      <c r="G24" s="58">
        <v>3300</v>
      </c>
      <c r="H24" s="7"/>
    </row>
    <row r="25" spans="4:8" ht="17.25">
      <c r="D25" s="61" t="s">
        <v>33</v>
      </c>
      <c r="E25" s="56">
        <v>1200</v>
      </c>
      <c r="F25" s="57">
        <f>H19*E25</f>
        <v>15.524571428571427</v>
      </c>
      <c r="G25" s="58">
        <v>3300</v>
      </c>
      <c r="H25" s="7"/>
    </row>
    <row r="26" spans="4:8" ht="17.25">
      <c r="D26" s="61" t="s">
        <v>33</v>
      </c>
      <c r="E26" s="56">
        <v>1300</v>
      </c>
      <c r="F26" s="57">
        <f>H19*E26</f>
        <v>16.81828571428571</v>
      </c>
      <c r="G26" s="58">
        <v>3300</v>
      </c>
      <c r="H26" s="7"/>
    </row>
    <row r="27" spans="4:8" ht="17.25">
      <c r="D27" s="61" t="s">
        <v>33</v>
      </c>
      <c r="E27" s="56">
        <v>1400</v>
      </c>
      <c r="F27" s="57">
        <f>H19*E27</f>
        <v>18.112</v>
      </c>
      <c r="G27" s="58">
        <v>3300</v>
      </c>
      <c r="H27" s="7"/>
    </row>
    <row r="28" spans="4:8" ht="17.25">
      <c r="D28" s="64" t="s">
        <v>33</v>
      </c>
      <c r="E28" s="65">
        <v>1500</v>
      </c>
      <c r="F28" s="66">
        <f>H19*E28</f>
        <v>19.405714285714282</v>
      </c>
      <c r="G28" s="67">
        <v>3300</v>
      </c>
      <c r="H28" s="7"/>
    </row>
  </sheetData>
  <sheetProtection selectLockedCells="1" selectUnlockedCells="1"/>
  <mergeCells count="5">
    <mergeCell ref="A1:H1"/>
    <mergeCell ref="A2:H2"/>
    <mergeCell ref="A3:H3"/>
    <mergeCell ref="A4:H4"/>
    <mergeCell ref="A5:H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E43"/>
  <sheetViews>
    <sheetView tabSelected="1" workbookViewId="0" topLeftCell="A1">
      <selection activeCell="M13" sqref="M13:P13"/>
    </sheetView>
  </sheetViews>
  <sheetFormatPr defaultColWidth="8.00390625" defaultRowHeight="12.75" outlineLevelCol="1"/>
  <cols>
    <col min="1" max="1" width="46.875" style="68" customWidth="1"/>
    <col min="2" max="2" width="31.25390625" style="68" customWidth="1"/>
    <col min="3" max="3" width="17.375" style="68" customWidth="1" outlineLevel="1"/>
    <col min="4" max="4" width="13.625" style="69" customWidth="1" outlineLevel="1"/>
    <col min="5" max="5" width="8.75390625" style="70" customWidth="1" outlineLevel="1"/>
    <col min="6" max="6" width="16.875" style="69" customWidth="1" outlineLevel="1"/>
    <col min="7" max="7" width="9.875" style="69" customWidth="1" outlineLevel="1"/>
    <col min="8" max="8" width="14.00390625" style="69" hidden="1" customWidth="1"/>
    <col min="9" max="9" width="11.375" style="69" hidden="1" customWidth="1"/>
    <col min="10" max="11" width="14.125" style="69" hidden="1" customWidth="1"/>
    <col min="12" max="12" width="14.625" style="69" hidden="1" customWidth="1"/>
    <col min="13" max="13" width="14.00390625" style="69" customWidth="1"/>
    <col min="14" max="14" width="11.375" style="69" hidden="1" customWidth="1"/>
    <col min="15" max="15" width="14.125" style="69" customWidth="1"/>
    <col min="16" max="16" width="14.375" style="69" customWidth="1"/>
    <col min="17" max="17" width="14.00390625" style="69" hidden="1" customWidth="1"/>
    <col min="18" max="18" width="11.375" style="69" hidden="1" customWidth="1"/>
    <col min="19" max="20" width="14.125" style="69" hidden="1" customWidth="1"/>
    <col min="21" max="21" width="14.625" style="69" hidden="1" customWidth="1"/>
    <col min="22" max="25" width="9.125" style="68" customWidth="1"/>
    <col min="26" max="26" width="10.00390625" style="68" customWidth="1"/>
    <col min="27" max="27" width="9.125" style="68" customWidth="1"/>
    <col min="28" max="28" width="10.00390625" style="68" customWidth="1"/>
    <col min="29" max="16384" width="9.125" style="68" customWidth="1"/>
  </cols>
  <sheetData>
    <row r="1" spans="1:8" ht="26.25">
      <c r="A1" s="1" t="s">
        <v>0</v>
      </c>
      <c r="B1" s="1"/>
      <c r="C1" s="1"/>
      <c r="D1" s="1"/>
      <c r="E1" s="1"/>
      <c r="F1" s="1"/>
      <c r="G1" s="1"/>
      <c r="H1" s="1"/>
    </row>
    <row r="2" spans="1:8" ht="18.75">
      <c r="A2" s="2" t="s">
        <v>1</v>
      </c>
      <c r="B2" s="2"/>
      <c r="C2" s="2"/>
      <c r="D2" s="2"/>
      <c r="E2" s="2"/>
      <c r="F2" s="2"/>
      <c r="G2" s="2"/>
      <c r="H2" s="2"/>
    </row>
    <row r="3" spans="1:8" ht="14.25">
      <c r="A3" s="3" t="s">
        <v>2</v>
      </c>
      <c r="B3" s="3"/>
      <c r="C3" s="3"/>
      <c r="D3" s="3"/>
      <c r="E3" s="3"/>
      <c r="F3" s="3"/>
      <c r="G3" s="3"/>
      <c r="H3" s="3"/>
    </row>
    <row r="4" spans="1:8" ht="14.25">
      <c r="A4" s="3" t="s">
        <v>3</v>
      </c>
      <c r="B4" s="3"/>
      <c r="C4" s="3"/>
      <c r="D4" s="3"/>
      <c r="E4" s="3"/>
      <c r="F4" s="3"/>
      <c r="G4" s="3"/>
      <c r="H4" s="3"/>
    </row>
    <row r="5" spans="1:8" ht="14.25">
      <c r="A5" s="4" t="s">
        <v>4</v>
      </c>
      <c r="B5" s="4"/>
      <c r="C5" s="4"/>
      <c r="D5" s="4"/>
      <c r="E5" s="4"/>
      <c r="F5" s="4"/>
      <c r="G5" s="4"/>
      <c r="H5" s="4"/>
    </row>
    <row r="7" spans="2:17" s="68" customFormat="1" ht="16.5">
      <c r="B7" s="71" t="s">
        <v>34</v>
      </c>
      <c r="D7" s="69"/>
      <c r="E7" s="70"/>
      <c r="F7" s="69"/>
      <c r="G7" s="72"/>
      <c r="H7" s="69"/>
      <c r="M7" s="73"/>
      <c r="Q7" s="73" t="s">
        <v>35</v>
      </c>
    </row>
    <row r="8" spans="2:17" s="68" customFormat="1" ht="16.5">
      <c r="B8" s="74" t="s">
        <v>36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3"/>
      <c r="Q8" s="73" t="s">
        <v>37</v>
      </c>
    </row>
    <row r="9" spans="2:17" s="68" customFormat="1" ht="15.75" customHeight="1">
      <c r="B9" s="71" t="s">
        <v>38</v>
      </c>
      <c r="D9" s="69"/>
      <c r="E9" s="70"/>
      <c r="F9" s="69"/>
      <c r="G9" s="69"/>
      <c r="H9" s="69"/>
      <c r="M9" s="73"/>
      <c r="Q9" s="73" t="s">
        <v>39</v>
      </c>
    </row>
    <row r="10" spans="6:17" s="68" customFormat="1" ht="16.5">
      <c r="F10" s="69"/>
      <c r="G10" s="69"/>
      <c r="H10" s="69"/>
      <c r="M10" s="73"/>
      <c r="Q10" s="73" t="s">
        <v>40</v>
      </c>
    </row>
    <row r="11" spans="6:28" s="68" customFormat="1" ht="16.5">
      <c r="F11" s="69"/>
      <c r="G11" s="69"/>
      <c r="H11" s="69"/>
      <c r="M11" s="73"/>
      <c r="Q11" s="73" t="s">
        <v>41</v>
      </c>
      <c r="Z11" s="75"/>
      <c r="AA11" s="75"/>
      <c r="AB11" s="75"/>
    </row>
    <row r="12" spans="2:6" s="68" customFormat="1" ht="14.25">
      <c r="B12" s="76"/>
      <c r="C12" s="76"/>
      <c r="D12" s="77"/>
      <c r="E12" s="76"/>
      <c r="F12" s="76"/>
    </row>
    <row r="13" spans="1:21" ht="15.75" customHeight="1">
      <c r="A13" s="78" t="s">
        <v>6</v>
      </c>
      <c r="B13" s="79" t="s">
        <v>7</v>
      </c>
      <c r="C13" s="80" t="s">
        <v>8</v>
      </c>
      <c r="D13" s="80" t="s">
        <v>9</v>
      </c>
      <c r="E13" s="81" t="s">
        <v>10</v>
      </c>
      <c r="F13" s="82" t="s">
        <v>11</v>
      </c>
      <c r="G13" s="83" t="s">
        <v>12</v>
      </c>
      <c r="H13" s="84" t="s">
        <v>42</v>
      </c>
      <c r="I13" s="84"/>
      <c r="J13" s="84"/>
      <c r="K13" s="84"/>
      <c r="L13" s="84"/>
      <c r="M13" s="84" t="s">
        <v>43</v>
      </c>
      <c r="N13" s="84"/>
      <c r="O13" s="84"/>
      <c r="P13" s="84"/>
      <c r="Q13" s="84" t="s">
        <v>44</v>
      </c>
      <c r="R13" s="84"/>
      <c r="S13" s="84"/>
      <c r="T13" s="84"/>
      <c r="U13" s="84"/>
    </row>
    <row r="14" spans="1:31" ht="37.5">
      <c r="A14" s="78"/>
      <c r="B14" s="79"/>
      <c r="C14" s="80"/>
      <c r="D14" s="80"/>
      <c r="E14" s="81"/>
      <c r="F14" s="82"/>
      <c r="G14" s="83"/>
      <c r="H14" s="85" t="s">
        <v>45</v>
      </c>
      <c r="I14" s="86" t="s">
        <v>46</v>
      </c>
      <c r="J14" s="87" t="s">
        <v>47</v>
      </c>
      <c r="K14" s="87" t="s">
        <v>48</v>
      </c>
      <c r="L14" s="88" t="s">
        <v>17</v>
      </c>
      <c r="M14" s="89" t="s">
        <v>49</v>
      </c>
      <c r="N14" s="86" t="s">
        <v>46</v>
      </c>
      <c r="O14" s="87" t="s">
        <v>50</v>
      </c>
      <c r="P14" s="90" t="s">
        <v>45</v>
      </c>
      <c r="Q14" s="85" t="s">
        <v>45</v>
      </c>
      <c r="R14" s="86" t="s">
        <v>46</v>
      </c>
      <c r="S14" s="87" t="s">
        <v>47</v>
      </c>
      <c r="T14" s="87" t="s">
        <v>48</v>
      </c>
      <c r="U14" s="88" t="s">
        <v>17</v>
      </c>
      <c r="AE14" s="91"/>
    </row>
    <row r="15" spans="1:21" ht="16.5" customHeight="1">
      <c r="A15" s="78"/>
      <c r="B15" s="79"/>
      <c r="C15" s="80"/>
      <c r="D15" s="80"/>
      <c r="E15" s="81"/>
      <c r="F15" s="82"/>
      <c r="G15" s="83"/>
      <c r="H15" s="92" t="s">
        <v>51</v>
      </c>
      <c r="I15" s="92"/>
      <c r="J15" s="92"/>
      <c r="K15" s="92"/>
      <c r="L15" s="92"/>
      <c r="M15" s="92" t="s">
        <v>51</v>
      </c>
      <c r="N15" s="92"/>
      <c r="O15" s="92"/>
      <c r="P15" s="92"/>
      <c r="Q15" s="92" t="s">
        <v>51</v>
      </c>
      <c r="R15" s="92"/>
      <c r="S15" s="92"/>
      <c r="T15" s="92"/>
      <c r="U15" s="92"/>
    </row>
    <row r="16" spans="1:21" ht="16.5" customHeight="1">
      <c r="A16" s="93" t="s">
        <v>52</v>
      </c>
      <c r="B16" s="94"/>
      <c r="C16" s="95"/>
      <c r="D16" s="95"/>
      <c r="E16" s="96"/>
      <c r="F16" s="97"/>
      <c r="G16" s="98"/>
      <c r="H16" s="99"/>
      <c r="I16" s="100"/>
      <c r="J16" s="100"/>
      <c r="K16" s="100"/>
      <c r="L16" s="101"/>
      <c r="M16" s="99"/>
      <c r="N16" s="100"/>
      <c r="O16" s="100"/>
      <c r="P16" s="101"/>
      <c r="Q16" s="99"/>
      <c r="R16" s="100"/>
      <c r="S16" s="100"/>
      <c r="T16" s="100"/>
      <c r="U16" s="101"/>
    </row>
    <row r="17" spans="1:28" s="112" customFormat="1" ht="15" customHeight="1">
      <c r="A17" s="102" t="s">
        <v>53</v>
      </c>
      <c r="B17" s="103" t="s">
        <v>54</v>
      </c>
      <c r="C17" s="104" t="s">
        <v>55</v>
      </c>
      <c r="D17" s="105" t="s">
        <v>56</v>
      </c>
      <c r="E17" s="106">
        <v>28.055999999999997</v>
      </c>
      <c r="F17" s="103" t="s">
        <v>57</v>
      </c>
      <c r="G17" s="107">
        <v>280</v>
      </c>
      <c r="H17" s="108">
        <f>ROUNDUP(L17*1.2,0)</f>
        <v>5817</v>
      </c>
      <c r="I17" s="109">
        <f>ROUNDUP(L17*1.12,0)</f>
        <v>5429</v>
      </c>
      <c r="J17" s="110">
        <f>ROUNDUP(L17*1.08,0)</f>
        <v>5235</v>
      </c>
      <c r="K17" s="110">
        <f>ROUNDUP(L17*1.04,0)</f>
        <v>5041</v>
      </c>
      <c r="L17" s="111">
        <f>SUM(L24+L23+L21)</f>
        <v>4847</v>
      </c>
      <c r="M17" s="108">
        <v>6897.949599999999</v>
      </c>
      <c r="N17" s="109">
        <v>7307.15</v>
      </c>
      <c r="O17" s="110">
        <v>7307.15</v>
      </c>
      <c r="P17" s="111">
        <v>7774.807599999999</v>
      </c>
      <c r="Q17" s="108">
        <f>ROUNDUP(U17*1.2,0)</f>
        <v>6092</v>
      </c>
      <c r="R17" s="109">
        <f>ROUNDUP(U17*1.12,0)</f>
        <v>5686</v>
      </c>
      <c r="S17" s="110">
        <f>ROUNDUP(U17*1.08,0)</f>
        <v>5483</v>
      </c>
      <c r="T17" s="110">
        <f>ROUNDUP(U17*1.04,0)</f>
        <v>5280</v>
      </c>
      <c r="U17" s="111">
        <f>SUM(U24+U23+U21)</f>
        <v>5076</v>
      </c>
      <c r="W17" s="113"/>
      <c r="X17" s="114"/>
      <c r="Z17" s="114"/>
      <c r="AA17" s="114"/>
      <c r="AB17" s="114"/>
    </row>
    <row r="18" spans="1:28" s="112" customFormat="1" ht="15.75">
      <c r="A18" s="102"/>
      <c r="B18" s="115" t="s">
        <v>58</v>
      </c>
      <c r="C18" s="104"/>
      <c r="D18" s="105"/>
      <c r="E18" s="106"/>
      <c r="F18" s="115" t="s">
        <v>59</v>
      </c>
      <c r="G18" s="107"/>
      <c r="H18" s="108"/>
      <c r="I18" s="109"/>
      <c r="J18" s="110"/>
      <c r="K18" s="110"/>
      <c r="L18" s="111"/>
      <c r="M18" s="108"/>
      <c r="N18" s="109"/>
      <c r="O18" s="110"/>
      <c r="P18" s="111"/>
      <c r="Q18" s="108"/>
      <c r="R18" s="109"/>
      <c r="S18" s="110"/>
      <c r="T18" s="110"/>
      <c r="U18" s="111"/>
      <c r="W18" s="113"/>
      <c r="X18" s="114"/>
      <c r="Z18" s="114"/>
      <c r="AA18" s="114"/>
      <c r="AB18" s="114"/>
    </row>
    <row r="19" spans="1:28" s="112" customFormat="1" ht="15.75">
      <c r="A19" s="102"/>
      <c r="B19" s="115" t="s">
        <v>60</v>
      </c>
      <c r="C19" s="104"/>
      <c r="D19" s="105"/>
      <c r="E19" s="106"/>
      <c r="F19" s="115" t="s">
        <v>61</v>
      </c>
      <c r="G19" s="107"/>
      <c r="H19" s="108"/>
      <c r="I19" s="109"/>
      <c r="J19" s="110"/>
      <c r="K19" s="110"/>
      <c r="L19" s="111"/>
      <c r="M19" s="108"/>
      <c r="N19" s="109"/>
      <c r="O19" s="110"/>
      <c r="P19" s="111"/>
      <c r="Q19" s="108"/>
      <c r="R19" s="109"/>
      <c r="S19" s="110"/>
      <c r="T19" s="110"/>
      <c r="U19" s="111"/>
      <c r="W19" s="113"/>
      <c r="X19" s="114"/>
      <c r="Z19" s="114"/>
      <c r="AA19" s="114"/>
      <c r="AB19" s="114"/>
    </row>
    <row r="20" spans="1:21" s="112" customFormat="1" ht="16.5">
      <c r="A20" s="93" t="s">
        <v>62</v>
      </c>
      <c r="B20" s="93"/>
      <c r="C20" s="93"/>
      <c r="D20" s="93"/>
      <c r="E20" s="93"/>
      <c r="F20" s="116"/>
      <c r="G20" s="117"/>
      <c r="H20" s="118"/>
      <c r="I20" s="119"/>
      <c r="J20" s="119"/>
      <c r="K20" s="119"/>
      <c r="L20" s="120"/>
      <c r="M20" s="121"/>
      <c r="N20" s="122"/>
      <c r="O20" s="122"/>
      <c r="P20" s="123"/>
      <c r="Q20" s="121"/>
      <c r="R20" s="122"/>
      <c r="S20" s="122"/>
      <c r="T20" s="122"/>
      <c r="U20" s="123"/>
    </row>
    <row r="21" spans="1:28" s="138" customFormat="1" ht="15.75">
      <c r="A21" s="124" t="s">
        <v>63</v>
      </c>
      <c r="B21" s="125" t="s">
        <v>64</v>
      </c>
      <c r="C21" s="126" t="s">
        <v>65</v>
      </c>
      <c r="D21" s="125" t="s">
        <v>66</v>
      </c>
      <c r="E21" s="127">
        <v>14.5</v>
      </c>
      <c r="F21" s="125" t="s">
        <v>67</v>
      </c>
      <c r="G21" s="128">
        <v>495</v>
      </c>
      <c r="H21" s="129">
        <f aca="true" t="shared" si="0" ref="H21:H30">ROUNDUP(L21*1.2,0)</f>
        <v>2450</v>
      </c>
      <c r="I21" s="130">
        <f aca="true" t="shared" si="1" ref="I21:I30">ROUNDUP(L21*1.12,0)</f>
        <v>2286</v>
      </c>
      <c r="J21" s="110">
        <f aca="true" t="shared" si="2" ref="J21:J30">ROUNDUP(L21*1.08,0)</f>
        <v>2205</v>
      </c>
      <c r="K21" s="131">
        <f aca="true" t="shared" si="3" ref="K21:K30">ROUNDUP(L21*1.04,0)</f>
        <v>2123</v>
      </c>
      <c r="L21" s="132">
        <f>ROUNDUP(1925*1.06,0)</f>
        <v>2041</v>
      </c>
      <c r="M21" s="133">
        <v>2975.0159999999996</v>
      </c>
      <c r="N21" s="134">
        <v>3151.5</v>
      </c>
      <c r="O21" s="135">
        <v>3151.5</v>
      </c>
      <c r="P21" s="136">
        <v>3353.196</v>
      </c>
      <c r="Q21" s="137">
        <f aca="true" t="shared" si="4" ref="Q21:Q30">ROUNDUP(U21*1.2,0)</f>
        <v>2604</v>
      </c>
      <c r="R21" s="134">
        <f aca="true" t="shared" si="5" ref="R21:R30">ROUNDUP(U21*1.12,0)</f>
        <v>2431</v>
      </c>
      <c r="S21" s="135">
        <f aca="true" t="shared" si="6" ref="S21:S30">ROUNDUP(U21*1.08,0)</f>
        <v>2344</v>
      </c>
      <c r="T21" s="135">
        <f aca="true" t="shared" si="7" ref="T21:T30">ROUNDUP(U21*1.04,0)</f>
        <v>2257</v>
      </c>
      <c r="U21" s="136">
        <f aca="true" t="shared" si="8" ref="U21:U30">ROUNDUP(L21+63559/G21,0)</f>
        <v>2170</v>
      </c>
      <c r="W21" s="139"/>
      <c r="X21" s="140"/>
      <c r="Z21" s="140"/>
      <c r="AA21" s="140"/>
      <c r="AB21" s="140"/>
    </row>
    <row r="22" spans="1:28" s="138" customFormat="1" ht="15.75">
      <c r="A22" s="141" t="s">
        <v>68</v>
      </c>
      <c r="B22" s="142" t="s">
        <v>69</v>
      </c>
      <c r="C22" s="143" t="s">
        <v>70</v>
      </c>
      <c r="D22" s="144" t="s">
        <v>66</v>
      </c>
      <c r="E22" s="145">
        <v>4.1</v>
      </c>
      <c r="F22" s="115" t="s">
        <v>71</v>
      </c>
      <c r="G22" s="146">
        <v>1650</v>
      </c>
      <c r="H22" s="147">
        <f t="shared" si="0"/>
        <v>713</v>
      </c>
      <c r="I22" s="148">
        <f t="shared" si="1"/>
        <v>666</v>
      </c>
      <c r="J22" s="149">
        <f t="shared" si="2"/>
        <v>642</v>
      </c>
      <c r="K22" s="150">
        <f t="shared" si="3"/>
        <v>618</v>
      </c>
      <c r="L22" s="151">
        <f>ROUNDUP(560*1.06,0)</f>
        <v>594</v>
      </c>
      <c r="M22" s="152">
        <v>866.5919999999999</v>
      </c>
      <c r="N22" s="153">
        <v>918</v>
      </c>
      <c r="O22" s="154">
        <v>918</v>
      </c>
      <c r="P22" s="155">
        <v>976.7520000000001</v>
      </c>
      <c r="Q22" s="156">
        <f t="shared" si="4"/>
        <v>760</v>
      </c>
      <c r="R22" s="153">
        <f t="shared" si="5"/>
        <v>709</v>
      </c>
      <c r="S22" s="154">
        <f t="shared" si="6"/>
        <v>684</v>
      </c>
      <c r="T22" s="154">
        <f t="shared" si="7"/>
        <v>659</v>
      </c>
      <c r="U22" s="155">
        <f t="shared" si="8"/>
        <v>633</v>
      </c>
      <c r="W22" s="139"/>
      <c r="X22" s="140"/>
      <c r="Z22" s="140"/>
      <c r="AA22" s="140"/>
      <c r="AB22" s="140"/>
    </row>
    <row r="23" spans="1:28" s="138" customFormat="1" ht="15.75">
      <c r="A23" s="141" t="s">
        <v>60</v>
      </c>
      <c r="B23" s="157" t="s">
        <v>72</v>
      </c>
      <c r="C23" s="143" t="s">
        <v>70</v>
      </c>
      <c r="D23" s="144" t="s">
        <v>66</v>
      </c>
      <c r="E23" s="158">
        <v>4.5</v>
      </c>
      <c r="F23" s="159" t="s">
        <v>73</v>
      </c>
      <c r="G23" s="146">
        <v>1320</v>
      </c>
      <c r="H23" s="147">
        <f t="shared" si="0"/>
        <v>921</v>
      </c>
      <c r="I23" s="148">
        <f t="shared" si="1"/>
        <v>860</v>
      </c>
      <c r="J23" s="149">
        <f t="shared" si="2"/>
        <v>829</v>
      </c>
      <c r="K23" s="150">
        <f t="shared" si="3"/>
        <v>798</v>
      </c>
      <c r="L23" s="151">
        <f>ROUNDUP(723*1.06,0)</f>
        <v>767</v>
      </c>
      <c r="M23" s="152">
        <v>1118.6399999999999</v>
      </c>
      <c r="N23" s="153">
        <v>1185</v>
      </c>
      <c r="O23" s="154">
        <v>1185</v>
      </c>
      <c r="P23" s="155">
        <v>1260.8400000000001</v>
      </c>
      <c r="Q23" s="156">
        <f t="shared" si="4"/>
        <v>980</v>
      </c>
      <c r="R23" s="153">
        <f t="shared" si="5"/>
        <v>914</v>
      </c>
      <c r="S23" s="154">
        <f t="shared" si="6"/>
        <v>882</v>
      </c>
      <c r="T23" s="154">
        <f t="shared" si="7"/>
        <v>849</v>
      </c>
      <c r="U23" s="155">
        <f t="shared" si="8"/>
        <v>816</v>
      </c>
      <c r="W23" s="139"/>
      <c r="X23" s="140"/>
      <c r="Z23" s="140"/>
      <c r="AA23" s="140"/>
      <c r="AB23" s="140"/>
    </row>
    <row r="24" spans="1:28" s="138" customFormat="1" ht="24">
      <c r="A24" s="160" t="s">
        <v>74</v>
      </c>
      <c r="B24" s="161" t="s">
        <v>75</v>
      </c>
      <c r="C24" s="162" t="s">
        <v>76</v>
      </c>
      <c r="D24" s="163" t="s">
        <v>66</v>
      </c>
      <c r="E24" s="164">
        <v>10.508</v>
      </c>
      <c r="F24" s="163" t="s">
        <v>77</v>
      </c>
      <c r="G24" s="165">
        <v>1260</v>
      </c>
      <c r="H24" s="147">
        <f t="shared" si="0"/>
        <v>2447</v>
      </c>
      <c r="I24" s="148">
        <f t="shared" si="1"/>
        <v>2284</v>
      </c>
      <c r="J24" s="149">
        <f t="shared" si="2"/>
        <v>2203</v>
      </c>
      <c r="K24" s="150">
        <f t="shared" si="3"/>
        <v>2121</v>
      </c>
      <c r="L24" s="151">
        <f>ROUNDUP(1923*1.06,0)</f>
        <v>2039</v>
      </c>
      <c r="M24" s="152">
        <v>2921.2079999999996</v>
      </c>
      <c r="N24" s="153">
        <v>3094.5</v>
      </c>
      <c r="O24" s="154">
        <v>3094.5</v>
      </c>
      <c r="P24" s="155">
        <v>3292.5480000000002</v>
      </c>
      <c r="Q24" s="156">
        <f t="shared" si="4"/>
        <v>2508</v>
      </c>
      <c r="R24" s="153">
        <f t="shared" si="5"/>
        <v>2341</v>
      </c>
      <c r="S24" s="154">
        <f t="shared" si="6"/>
        <v>2258</v>
      </c>
      <c r="T24" s="154">
        <f t="shared" si="7"/>
        <v>2174</v>
      </c>
      <c r="U24" s="155">
        <f t="shared" si="8"/>
        <v>2090</v>
      </c>
      <c r="W24" s="139"/>
      <c r="X24" s="140"/>
      <c r="Z24" s="140"/>
      <c r="AA24" s="140"/>
      <c r="AB24" s="140"/>
    </row>
    <row r="25" spans="1:28" s="138" customFormat="1" ht="24">
      <c r="A25" s="160" t="s">
        <v>78</v>
      </c>
      <c r="B25" s="161" t="s">
        <v>79</v>
      </c>
      <c r="C25" s="162" t="s">
        <v>80</v>
      </c>
      <c r="D25" s="163" t="s">
        <v>66</v>
      </c>
      <c r="E25" s="164">
        <v>10.508</v>
      </c>
      <c r="F25" s="163" t="s">
        <v>77</v>
      </c>
      <c r="G25" s="165">
        <v>1260</v>
      </c>
      <c r="H25" s="147">
        <f t="shared" si="0"/>
        <v>2454</v>
      </c>
      <c r="I25" s="148">
        <f t="shared" si="1"/>
        <v>2291</v>
      </c>
      <c r="J25" s="149">
        <f t="shared" si="2"/>
        <v>2209</v>
      </c>
      <c r="K25" s="150">
        <f t="shared" si="3"/>
        <v>2127</v>
      </c>
      <c r="L25" s="151">
        <f>ROUNDUP(1929*1.06,0)</f>
        <v>2045</v>
      </c>
      <c r="M25" s="152">
        <v>2929.7039999999997</v>
      </c>
      <c r="N25" s="153">
        <v>3103.4999999999995</v>
      </c>
      <c r="O25" s="154">
        <v>3103.4999999999995</v>
      </c>
      <c r="P25" s="155">
        <v>3302.124</v>
      </c>
      <c r="Q25" s="156">
        <f t="shared" si="4"/>
        <v>2516</v>
      </c>
      <c r="R25" s="153">
        <f t="shared" si="5"/>
        <v>2348</v>
      </c>
      <c r="S25" s="154">
        <f t="shared" si="6"/>
        <v>2264</v>
      </c>
      <c r="T25" s="154">
        <f t="shared" si="7"/>
        <v>2180</v>
      </c>
      <c r="U25" s="155">
        <f t="shared" si="8"/>
        <v>2096</v>
      </c>
      <c r="W25" s="139"/>
      <c r="X25" s="140"/>
      <c r="Z25" s="140"/>
      <c r="AA25" s="140"/>
      <c r="AB25" s="140"/>
    </row>
    <row r="26" spans="1:28" s="138" customFormat="1" ht="24">
      <c r="A26" s="160" t="s">
        <v>81</v>
      </c>
      <c r="B26" s="161" t="s">
        <v>82</v>
      </c>
      <c r="C26" s="166" t="s">
        <v>83</v>
      </c>
      <c r="D26" s="167" t="s">
        <v>66</v>
      </c>
      <c r="E26" s="164">
        <v>9.798</v>
      </c>
      <c r="F26" s="163" t="s">
        <v>84</v>
      </c>
      <c r="G26" s="165">
        <v>1260</v>
      </c>
      <c r="H26" s="147">
        <f t="shared" si="0"/>
        <v>2274</v>
      </c>
      <c r="I26" s="148">
        <f t="shared" si="1"/>
        <v>2123</v>
      </c>
      <c r="J26" s="149">
        <f t="shared" si="2"/>
        <v>2047</v>
      </c>
      <c r="K26" s="150">
        <f t="shared" si="3"/>
        <v>1971</v>
      </c>
      <c r="L26" s="151">
        <f>ROUNDUP(1787*1.06,0)</f>
        <v>1895</v>
      </c>
      <c r="M26" s="152">
        <v>2717.3039999999996</v>
      </c>
      <c r="N26" s="153">
        <v>2878.4999999999995</v>
      </c>
      <c r="O26" s="154">
        <v>2878.4999999999995</v>
      </c>
      <c r="P26" s="155">
        <v>3062.7239999999997</v>
      </c>
      <c r="Q26" s="156">
        <f t="shared" si="4"/>
        <v>2336</v>
      </c>
      <c r="R26" s="153">
        <f t="shared" si="5"/>
        <v>2180</v>
      </c>
      <c r="S26" s="154">
        <f t="shared" si="6"/>
        <v>2102</v>
      </c>
      <c r="T26" s="154">
        <f t="shared" si="7"/>
        <v>2024</v>
      </c>
      <c r="U26" s="155">
        <f t="shared" si="8"/>
        <v>1946</v>
      </c>
      <c r="W26" s="139"/>
      <c r="X26" s="140"/>
      <c r="Z26" s="140"/>
      <c r="AA26" s="140"/>
      <c r="AB26" s="140"/>
    </row>
    <row r="27" spans="1:28" s="138" customFormat="1" ht="24">
      <c r="A27" s="160" t="s">
        <v>85</v>
      </c>
      <c r="B27" s="161" t="s">
        <v>86</v>
      </c>
      <c r="C27" s="166" t="s">
        <v>83</v>
      </c>
      <c r="D27" s="167" t="s">
        <v>66</v>
      </c>
      <c r="E27" s="164">
        <v>9.866</v>
      </c>
      <c r="F27" s="163" t="s">
        <v>84</v>
      </c>
      <c r="G27" s="165">
        <v>1260</v>
      </c>
      <c r="H27" s="147">
        <f t="shared" si="0"/>
        <v>2426</v>
      </c>
      <c r="I27" s="148">
        <f t="shared" si="1"/>
        <v>2264</v>
      </c>
      <c r="J27" s="149">
        <f t="shared" si="2"/>
        <v>2183</v>
      </c>
      <c r="K27" s="150">
        <f t="shared" si="3"/>
        <v>2102</v>
      </c>
      <c r="L27" s="151">
        <f>ROUNDUP(1906*1.06,0)</f>
        <v>2021</v>
      </c>
      <c r="M27" s="152">
        <v>2895.72</v>
      </c>
      <c r="N27" s="153">
        <v>3067.5</v>
      </c>
      <c r="O27" s="154">
        <v>3067.5</v>
      </c>
      <c r="P27" s="155">
        <v>3263.82</v>
      </c>
      <c r="Q27" s="156">
        <f t="shared" si="4"/>
        <v>2487</v>
      </c>
      <c r="R27" s="153">
        <f t="shared" si="5"/>
        <v>2321</v>
      </c>
      <c r="S27" s="154">
        <f t="shared" si="6"/>
        <v>2238</v>
      </c>
      <c r="T27" s="154">
        <f t="shared" si="7"/>
        <v>2155</v>
      </c>
      <c r="U27" s="155">
        <f t="shared" si="8"/>
        <v>2072</v>
      </c>
      <c r="W27" s="139"/>
      <c r="X27" s="140"/>
      <c r="Z27" s="140"/>
      <c r="AA27" s="140"/>
      <c r="AB27" s="140"/>
    </row>
    <row r="28" spans="1:28" ht="24">
      <c r="A28" s="160" t="s">
        <v>87</v>
      </c>
      <c r="B28" s="161" t="s">
        <v>88</v>
      </c>
      <c r="C28" s="166" t="s">
        <v>89</v>
      </c>
      <c r="D28" s="167" t="s">
        <v>66</v>
      </c>
      <c r="E28" s="164">
        <v>9.873</v>
      </c>
      <c r="F28" s="163" t="s">
        <v>90</v>
      </c>
      <c r="G28" s="165">
        <v>1155</v>
      </c>
      <c r="H28" s="147">
        <f t="shared" si="0"/>
        <v>2548</v>
      </c>
      <c r="I28" s="148">
        <f t="shared" si="1"/>
        <v>2378</v>
      </c>
      <c r="J28" s="149">
        <f t="shared" si="2"/>
        <v>2293</v>
      </c>
      <c r="K28" s="150">
        <f t="shared" si="3"/>
        <v>2208</v>
      </c>
      <c r="L28" s="168">
        <f>ROUNDUP(2002*1.06,0)</f>
        <v>2123</v>
      </c>
      <c r="M28" s="152">
        <v>3042.9839999999995</v>
      </c>
      <c r="N28" s="153">
        <v>3223.4999999999995</v>
      </c>
      <c r="O28" s="154">
        <v>3223.4999999999995</v>
      </c>
      <c r="P28" s="155">
        <v>3429.8039999999996</v>
      </c>
      <c r="Q28" s="156">
        <f t="shared" si="4"/>
        <v>2615</v>
      </c>
      <c r="R28" s="153">
        <f t="shared" si="5"/>
        <v>2441</v>
      </c>
      <c r="S28" s="154">
        <f t="shared" si="6"/>
        <v>2354</v>
      </c>
      <c r="T28" s="154">
        <f t="shared" si="7"/>
        <v>2267</v>
      </c>
      <c r="U28" s="155">
        <f t="shared" si="8"/>
        <v>2179</v>
      </c>
      <c r="W28" s="169"/>
      <c r="X28" s="140"/>
      <c r="Z28" s="140"/>
      <c r="AA28" s="140"/>
      <c r="AB28" s="140"/>
    </row>
    <row r="29" spans="1:28" ht="24">
      <c r="A29" s="170" t="s">
        <v>91</v>
      </c>
      <c r="B29" s="161" t="s">
        <v>92</v>
      </c>
      <c r="C29" s="162" t="s">
        <v>93</v>
      </c>
      <c r="D29" s="167" t="s">
        <v>66</v>
      </c>
      <c r="E29" s="164">
        <v>13.998</v>
      </c>
      <c r="F29" s="163" t="s">
        <v>84</v>
      </c>
      <c r="G29" s="171">
        <v>910</v>
      </c>
      <c r="H29" s="147">
        <f t="shared" si="0"/>
        <v>3759</v>
      </c>
      <c r="I29" s="148">
        <f t="shared" si="1"/>
        <v>3508</v>
      </c>
      <c r="J29" s="149">
        <f t="shared" si="2"/>
        <v>3383</v>
      </c>
      <c r="K29" s="150">
        <f t="shared" si="3"/>
        <v>3258</v>
      </c>
      <c r="L29" s="151">
        <f>ROUNDUP(2954*1.06,0)</f>
        <v>3132</v>
      </c>
      <c r="M29" s="152">
        <v>4481.639999999999</v>
      </c>
      <c r="N29" s="153">
        <v>4747.5</v>
      </c>
      <c r="O29" s="154">
        <v>4747.5</v>
      </c>
      <c r="P29" s="155">
        <v>5051.34</v>
      </c>
      <c r="Q29" s="156">
        <f t="shared" si="4"/>
        <v>3843</v>
      </c>
      <c r="R29" s="153">
        <f t="shared" si="5"/>
        <v>3587</v>
      </c>
      <c r="S29" s="154">
        <f t="shared" si="6"/>
        <v>3459</v>
      </c>
      <c r="T29" s="154">
        <f t="shared" si="7"/>
        <v>3331</v>
      </c>
      <c r="U29" s="155">
        <f t="shared" si="8"/>
        <v>3202</v>
      </c>
      <c r="W29" s="169"/>
      <c r="X29" s="140"/>
      <c r="Z29" s="140"/>
      <c r="AA29" s="140"/>
      <c r="AB29" s="140"/>
    </row>
    <row r="30" spans="1:28" ht="24">
      <c r="A30" s="172" t="s">
        <v>94</v>
      </c>
      <c r="B30" s="173" t="s">
        <v>95</v>
      </c>
      <c r="C30" s="174" t="s">
        <v>93</v>
      </c>
      <c r="D30" s="175" t="s">
        <v>66</v>
      </c>
      <c r="E30" s="176">
        <v>14.094</v>
      </c>
      <c r="F30" s="177" t="s">
        <v>84</v>
      </c>
      <c r="G30" s="178">
        <v>910</v>
      </c>
      <c r="H30" s="179">
        <f t="shared" si="0"/>
        <v>4244</v>
      </c>
      <c r="I30" s="180">
        <f t="shared" si="1"/>
        <v>3961</v>
      </c>
      <c r="J30" s="181">
        <f t="shared" si="2"/>
        <v>3819</v>
      </c>
      <c r="K30" s="182">
        <f t="shared" si="3"/>
        <v>3678</v>
      </c>
      <c r="L30" s="183">
        <f>ROUNDUP(3335*1.06,0)</f>
        <v>3536</v>
      </c>
      <c r="M30" s="184">
        <v>5053.704</v>
      </c>
      <c r="N30" s="185">
        <v>5353.5</v>
      </c>
      <c r="O30" s="186">
        <v>5353.5</v>
      </c>
      <c r="P30" s="187">
        <v>5696.124000000001</v>
      </c>
      <c r="Q30" s="188">
        <f t="shared" si="4"/>
        <v>4328</v>
      </c>
      <c r="R30" s="185">
        <f t="shared" si="5"/>
        <v>4039</v>
      </c>
      <c r="S30" s="186">
        <f t="shared" si="6"/>
        <v>3895</v>
      </c>
      <c r="T30" s="186">
        <f t="shared" si="7"/>
        <v>3751</v>
      </c>
      <c r="U30" s="187">
        <f t="shared" si="8"/>
        <v>3606</v>
      </c>
      <c r="W30" s="169"/>
      <c r="X30" s="140"/>
      <c r="Z30" s="140"/>
      <c r="AA30" s="140"/>
      <c r="AB30" s="140"/>
    </row>
    <row r="31" spans="1:28" ht="16.5" customHeight="1">
      <c r="A31" s="189" t="s">
        <v>96</v>
      </c>
      <c r="B31" s="190"/>
      <c r="C31" s="191"/>
      <c r="D31" s="192"/>
      <c r="E31" s="193"/>
      <c r="F31" s="192"/>
      <c r="G31" s="194"/>
      <c r="H31" s="195">
        <v>200</v>
      </c>
      <c r="I31" s="195"/>
      <c r="J31" s="195"/>
      <c r="K31" s="195"/>
      <c r="L31" s="195"/>
      <c r="M31" s="195">
        <v>283</v>
      </c>
      <c r="N31" s="195"/>
      <c r="O31" s="195"/>
      <c r="P31" s="195"/>
      <c r="Q31" s="195">
        <v>200</v>
      </c>
      <c r="R31" s="195"/>
      <c r="S31" s="195"/>
      <c r="T31" s="195"/>
      <c r="U31" s="195"/>
      <c r="W31" s="196"/>
      <c r="X31" s="140"/>
      <c r="Z31" s="140"/>
      <c r="AA31" s="140"/>
      <c r="AB31" s="140"/>
    </row>
    <row r="32" spans="1:16" s="76" customFormat="1" ht="16.5" customHeight="1">
      <c r="A32" s="197" t="s">
        <v>97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</row>
    <row r="33" spans="1:21" ht="15.75" customHeight="1">
      <c r="A33" s="78" t="s">
        <v>6</v>
      </c>
      <c r="B33" s="79" t="s">
        <v>98</v>
      </c>
      <c r="C33" s="80" t="s">
        <v>8</v>
      </c>
      <c r="D33" s="80" t="s">
        <v>9</v>
      </c>
      <c r="E33" s="81" t="s">
        <v>10</v>
      </c>
      <c r="F33" s="82" t="s">
        <v>11</v>
      </c>
      <c r="G33" s="198" t="s">
        <v>12</v>
      </c>
      <c r="H33" s="199" t="s">
        <v>99</v>
      </c>
      <c r="I33" s="199"/>
      <c r="J33" s="199"/>
      <c r="K33" s="199"/>
      <c r="L33" s="199"/>
      <c r="M33" s="199" t="s">
        <v>100</v>
      </c>
      <c r="N33" s="199"/>
      <c r="O33" s="199"/>
      <c r="P33" s="199"/>
      <c r="Q33" s="199" t="s">
        <v>44</v>
      </c>
      <c r="R33" s="199"/>
      <c r="S33" s="199"/>
      <c r="T33" s="199"/>
      <c r="U33" s="199"/>
    </row>
    <row r="34" spans="1:21" ht="26.25">
      <c r="A34" s="78"/>
      <c r="B34" s="79"/>
      <c r="C34" s="80"/>
      <c r="D34" s="80"/>
      <c r="E34" s="81"/>
      <c r="F34" s="82"/>
      <c r="G34" s="198"/>
      <c r="H34" s="200" t="s">
        <v>15</v>
      </c>
      <c r="I34" s="86" t="s">
        <v>46</v>
      </c>
      <c r="J34" s="87" t="s">
        <v>47</v>
      </c>
      <c r="K34" s="87" t="s">
        <v>48</v>
      </c>
      <c r="L34" s="201" t="s">
        <v>17</v>
      </c>
      <c r="M34" s="200"/>
      <c r="N34" s="86"/>
      <c r="O34" s="87"/>
      <c r="P34" s="201"/>
      <c r="Q34" s="200" t="s">
        <v>15</v>
      </c>
      <c r="R34" s="86" t="s">
        <v>46</v>
      </c>
      <c r="S34" s="87" t="s">
        <v>47</v>
      </c>
      <c r="T34" s="87" t="s">
        <v>48</v>
      </c>
      <c r="U34" s="201" t="s">
        <v>17</v>
      </c>
    </row>
    <row r="35" spans="1:21" ht="15.75" customHeight="1">
      <c r="A35" s="78"/>
      <c r="B35" s="79"/>
      <c r="C35" s="80"/>
      <c r="D35" s="80"/>
      <c r="E35" s="81"/>
      <c r="F35" s="82"/>
      <c r="G35" s="198"/>
      <c r="H35" s="202" t="s">
        <v>101</v>
      </c>
      <c r="I35" s="202"/>
      <c r="J35" s="202"/>
      <c r="K35" s="202"/>
      <c r="L35" s="202"/>
      <c r="M35" s="202" t="s">
        <v>101</v>
      </c>
      <c r="N35" s="202"/>
      <c r="O35" s="202"/>
      <c r="P35" s="202"/>
      <c r="Q35" s="202" t="s">
        <v>101</v>
      </c>
      <c r="R35" s="202"/>
      <c r="S35" s="202"/>
      <c r="T35" s="202"/>
      <c r="U35" s="202"/>
    </row>
    <row r="36" spans="1:21" ht="24" customHeight="1">
      <c r="A36" s="203" t="s">
        <v>102</v>
      </c>
      <c r="B36" s="204" t="s">
        <v>103</v>
      </c>
      <c r="C36" s="205" t="s">
        <v>104</v>
      </c>
      <c r="D36" s="105" t="s">
        <v>66</v>
      </c>
      <c r="E36" s="206">
        <v>4.528</v>
      </c>
      <c r="F36" s="207" t="s">
        <v>105</v>
      </c>
      <c r="G36" s="208">
        <v>2660</v>
      </c>
      <c r="H36" s="209" t="s">
        <v>106</v>
      </c>
      <c r="I36" s="209"/>
      <c r="J36" s="209"/>
      <c r="K36" s="209"/>
      <c r="L36" s="209"/>
      <c r="M36" s="209" t="s">
        <v>106</v>
      </c>
      <c r="N36" s="209"/>
      <c r="O36" s="209"/>
      <c r="P36" s="209"/>
      <c r="Q36" s="209" t="s">
        <v>106</v>
      </c>
      <c r="R36" s="209"/>
      <c r="S36" s="209"/>
      <c r="T36" s="209"/>
      <c r="U36" s="209"/>
    </row>
    <row r="37" spans="1:21" ht="24">
      <c r="A37" s="141" t="s">
        <v>107</v>
      </c>
      <c r="B37" s="157" t="s">
        <v>108</v>
      </c>
      <c r="C37" s="210" t="s">
        <v>109</v>
      </c>
      <c r="D37" s="144" t="s">
        <v>66</v>
      </c>
      <c r="E37" s="158">
        <v>5.175</v>
      </c>
      <c r="F37" s="159" t="s">
        <v>110</v>
      </c>
      <c r="G37" s="146">
        <v>2380</v>
      </c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</row>
    <row r="38" spans="1:21" ht="24">
      <c r="A38" s="141" t="s">
        <v>111</v>
      </c>
      <c r="B38" s="157" t="s">
        <v>112</v>
      </c>
      <c r="C38" s="210" t="s">
        <v>113</v>
      </c>
      <c r="D38" s="144" t="s">
        <v>66</v>
      </c>
      <c r="E38" s="158">
        <v>6.469</v>
      </c>
      <c r="F38" s="159" t="s">
        <v>84</v>
      </c>
      <c r="G38" s="146">
        <v>1890</v>
      </c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</row>
    <row r="39" spans="1:21" ht="24">
      <c r="A39" s="141" t="s">
        <v>114</v>
      </c>
      <c r="B39" s="157" t="s">
        <v>115</v>
      </c>
      <c r="C39" s="210" t="s">
        <v>116</v>
      </c>
      <c r="D39" s="144" t="s">
        <v>66</v>
      </c>
      <c r="E39" s="158">
        <v>7.762</v>
      </c>
      <c r="F39" s="159" t="s">
        <v>77</v>
      </c>
      <c r="G39" s="146">
        <v>1540</v>
      </c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</row>
    <row r="40" spans="1:21" ht="24">
      <c r="A40" s="141" t="s">
        <v>117</v>
      </c>
      <c r="B40" s="157" t="s">
        <v>118</v>
      </c>
      <c r="C40" s="210" t="s">
        <v>119</v>
      </c>
      <c r="D40" s="115" t="s">
        <v>66</v>
      </c>
      <c r="E40" s="158">
        <v>10.35</v>
      </c>
      <c r="F40" s="159" t="s">
        <v>77</v>
      </c>
      <c r="G40" s="146">
        <v>1190</v>
      </c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</row>
    <row r="41" spans="1:21" ht="24">
      <c r="A41" s="141" t="s">
        <v>120</v>
      </c>
      <c r="B41" s="157" t="s">
        <v>121</v>
      </c>
      <c r="C41" s="210" t="s">
        <v>122</v>
      </c>
      <c r="D41" s="115" t="s">
        <v>66</v>
      </c>
      <c r="E41" s="158">
        <v>11.643</v>
      </c>
      <c r="F41" s="159" t="s">
        <v>77</v>
      </c>
      <c r="G41" s="146">
        <v>1050</v>
      </c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</row>
    <row r="42" spans="1:21" ht="24">
      <c r="A42" s="211" t="s">
        <v>123</v>
      </c>
      <c r="B42" s="157" t="s">
        <v>124</v>
      </c>
      <c r="C42" s="212" t="s">
        <v>125</v>
      </c>
      <c r="D42" s="144" t="s">
        <v>66</v>
      </c>
      <c r="E42" s="158">
        <v>14.231</v>
      </c>
      <c r="F42" s="159" t="s">
        <v>84</v>
      </c>
      <c r="G42" s="213">
        <v>770</v>
      </c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</row>
    <row r="43" spans="1:21" ht="24">
      <c r="A43" s="214" t="s">
        <v>126</v>
      </c>
      <c r="B43" s="215" t="s">
        <v>127</v>
      </c>
      <c r="C43" s="216" t="s">
        <v>128</v>
      </c>
      <c r="D43" s="217" t="s">
        <v>66</v>
      </c>
      <c r="E43" s="218">
        <v>15.525</v>
      </c>
      <c r="F43" s="219" t="s">
        <v>84</v>
      </c>
      <c r="G43" s="220">
        <v>770</v>
      </c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</row>
  </sheetData>
  <sheetProtection selectLockedCells="1" selectUnlockedCells="1"/>
  <mergeCells count="63">
    <mergeCell ref="A1:H1"/>
    <mergeCell ref="A2:H2"/>
    <mergeCell ref="A3:H3"/>
    <mergeCell ref="A4:H4"/>
    <mergeCell ref="A5:H5"/>
    <mergeCell ref="B8:L8"/>
    <mergeCell ref="A13:A15"/>
    <mergeCell ref="B13:B15"/>
    <mergeCell ref="C13:C15"/>
    <mergeCell ref="D13:D15"/>
    <mergeCell ref="E13:E15"/>
    <mergeCell ref="F13:F15"/>
    <mergeCell ref="G13:G15"/>
    <mergeCell ref="H13:L13"/>
    <mergeCell ref="M13:P13"/>
    <mergeCell ref="Q13:U13"/>
    <mergeCell ref="H15:L15"/>
    <mergeCell ref="M15:P15"/>
    <mergeCell ref="Q15:U15"/>
    <mergeCell ref="A17:A19"/>
    <mergeCell ref="C17:C19"/>
    <mergeCell ref="D17:D19"/>
    <mergeCell ref="E17:E19"/>
    <mergeCell ref="G17:G19"/>
    <mergeCell ref="H17:H19"/>
    <mergeCell ref="I17:I19"/>
    <mergeCell ref="J17:J19"/>
    <mergeCell ref="K17:K19"/>
    <mergeCell ref="L17:L19"/>
    <mergeCell ref="M17:M19"/>
    <mergeCell ref="N17:N19"/>
    <mergeCell ref="O17:O19"/>
    <mergeCell ref="P17:P19"/>
    <mergeCell ref="Q17:Q19"/>
    <mergeCell ref="R17:R19"/>
    <mergeCell ref="S17:S19"/>
    <mergeCell ref="T17:T19"/>
    <mergeCell ref="U17:U19"/>
    <mergeCell ref="W17:W19"/>
    <mergeCell ref="X17:X19"/>
    <mergeCell ref="Z17:Z19"/>
    <mergeCell ref="AA17:AA19"/>
    <mergeCell ref="AB17:AB19"/>
    <mergeCell ref="H31:L31"/>
    <mergeCell ref="M31:P31"/>
    <mergeCell ref="Q31:U31"/>
    <mergeCell ref="A32:P32"/>
    <mergeCell ref="A33:A35"/>
    <mergeCell ref="B33:B35"/>
    <mergeCell ref="C33:C35"/>
    <mergeCell ref="D33:D35"/>
    <mergeCell ref="E33:E35"/>
    <mergeCell ref="F33:F35"/>
    <mergeCell ref="G33:G35"/>
    <mergeCell ref="H33:L33"/>
    <mergeCell ref="M33:P33"/>
    <mergeCell ref="Q33:U33"/>
    <mergeCell ref="H35:L35"/>
    <mergeCell ref="M35:P35"/>
    <mergeCell ref="Q35:U35"/>
    <mergeCell ref="H36:L43"/>
    <mergeCell ref="M36:P43"/>
    <mergeCell ref="Q36:U43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Санников Михаил Николаевич</dc:creator>
  <cp:keywords/>
  <dc:description/>
  <cp:lastModifiedBy/>
  <cp:lastPrinted>2018-09-18T08:10:07Z</cp:lastPrinted>
  <dcterms:created xsi:type="dcterms:W3CDTF">2017-07-27T12:10:14Z</dcterms:created>
  <dcterms:modified xsi:type="dcterms:W3CDTF">2020-08-06T05:33:18Z</dcterms:modified>
  <cp:category/>
  <cp:version/>
  <cp:contentType/>
  <cp:contentStatus/>
  <cp:revision>1</cp:revision>
</cp:coreProperties>
</file>